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7\заседание 17 от 30.08.2017\"/>
    </mc:Choice>
  </mc:AlternateContent>
  <bookViews>
    <workbookView xWindow="0" yWindow="0" windowWidth="11400" windowHeight="5895" tabRatio="798" activeTab="8"/>
  </bookViews>
  <sheets>
    <sheet name="прил 6" sheetId="21" r:id="rId1"/>
    <sheet name="прил 5.1" sheetId="22" r:id="rId2"/>
    <sheet name="прил 5" sheetId="19" r:id="rId3"/>
    <sheet name="прил 4.1" sheetId="18" r:id="rId4"/>
    <sheet name="прил 4" sheetId="17" r:id="rId5"/>
    <sheet name="прил 3 часть 2" sheetId="14" r:id="rId6"/>
    <sheet name="прил 3 часть 1" sheetId="13" r:id="rId7"/>
    <sheet name="прил 2 подуш." sheetId="1" r:id="rId8"/>
    <sheet name="прил 1.11" sheetId="12" r:id="rId9"/>
    <sheet name="прил 1.10" sheetId="2" r:id="rId10"/>
    <sheet name="прил 1.9" sheetId="3" r:id="rId11"/>
    <sheet name="прил 1.8" sheetId="4" r:id="rId12"/>
    <sheet name="прил 1.7" sheetId="5" r:id="rId13"/>
    <sheet name="прил 1.6" sheetId="6" r:id="rId14"/>
    <sheet name="прил 1.5" sheetId="7" r:id="rId15"/>
    <sheet name="прил 1.4" sheetId="8" r:id="rId16"/>
    <sheet name="прил 1.3" sheetId="9" r:id="rId17"/>
    <sheet name="прил 1.2" sheetId="10" r:id="rId18"/>
    <sheet name="прил 1.1" sheetId="11" r:id="rId19"/>
  </sheets>
  <externalReferences>
    <externalReference r:id="rId20"/>
  </externalReferences>
  <definedNames>
    <definedName name="_xlnm._FilterDatabase" localSheetId="8" hidden="1">'прил 1.11'!$A$4:$AQ$4</definedName>
    <definedName name="_xlnm._FilterDatabase" localSheetId="7" hidden="1">'прил 2 подуш.'!$A$4:$O$797</definedName>
    <definedName name="_xlnm.Print_Area" localSheetId="8">'прил 1.11'!$A$1:$O$67</definedName>
    <definedName name="_xlnm.Print_Area" localSheetId="16">'прил 1.3'!$A$1:$O$66</definedName>
    <definedName name="_xlnm.Print_Area" localSheetId="15">'прил 1.4'!$A$1:$O$66</definedName>
    <definedName name="_xlnm.Print_Area" localSheetId="6">'прил 3 часть 1'!$A$1:$GS$130</definedName>
    <definedName name="_xlnm.Print_Area" localSheetId="4">'прил 4'!$A$1:$J$20</definedName>
    <definedName name="_xlnm.Print_Area" localSheetId="1">'прил 5.1'!$A$1:$C$19</definedName>
    <definedName name="_xlnm.Print_Area" localSheetId="0">'прил 6'!$A$1:$G$10</definedName>
  </definedNames>
  <calcPr calcId="162913" refMode="R1C1" fullPrecision="0"/>
</workbook>
</file>

<file path=xl/calcChain.xml><?xml version="1.0" encoding="utf-8"?>
<calcChain xmlns="http://schemas.openxmlformats.org/spreadsheetml/2006/main">
  <c r="W64" i="12" l="1"/>
  <c r="V64" i="12"/>
  <c r="U64" i="12"/>
  <c r="T64" i="12"/>
  <c r="S64" i="12"/>
  <c r="R64" i="12"/>
  <c r="W63" i="12"/>
  <c r="V63" i="12"/>
  <c r="U63" i="12"/>
  <c r="T63" i="12"/>
  <c r="S63" i="12"/>
  <c r="R63" i="12"/>
  <c r="W62" i="12"/>
  <c r="V62" i="12"/>
  <c r="U62" i="12"/>
  <c r="T62" i="12"/>
  <c r="S62" i="12"/>
  <c r="R62" i="12"/>
  <c r="W61" i="12"/>
  <c r="V61" i="12"/>
  <c r="U61" i="12"/>
  <c r="T61" i="12"/>
  <c r="S61" i="12"/>
  <c r="R61" i="12"/>
  <c r="W60" i="12"/>
  <c r="V60" i="12"/>
  <c r="U60" i="12"/>
  <c r="T60" i="12"/>
  <c r="S60" i="12"/>
  <c r="R60" i="12"/>
  <c r="W59" i="12"/>
  <c r="V59" i="12"/>
  <c r="U59" i="12"/>
  <c r="T59" i="12"/>
  <c r="S59" i="12"/>
  <c r="R59" i="12"/>
  <c r="W58" i="12"/>
  <c r="V58" i="12"/>
  <c r="U58" i="12"/>
  <c r="T58" i="12"/>
  <c r="S58" i="12"/>
  <c r="R58" i="12"/>
  <c r="W57" i="12"/>
  <c r="V57" i="12"/>
  <c r="U57" i="12"/>
  <c r="T57" i="12"/>
  <c r="S57" i="12"/>
  <c r="R57" i="12"/>
  <c r="W56" i="12"/>
  <c r="V56" i="12"/>
  <c r="U56" i="12"/>
  <c r="T56" i="12"/>
  <c r="S56" i="12"/>
  <c r="R56" i="12"/>
  <c r="W55" i="12"/>
  <c r="V55" i="12"/>
  <c r="U55" i="12"/>
  <c r="T55" i="12"/>
  <c r="S55" i="12"/>
  <c r="R55" i="12"/>
  <c r="W54" i="12"/>
  <c r="V54" i="12"/>
  <c r="U54" i="12"/>
  <c r="T54" i="12"/>
  <c r="S54" i="12"/>
  <c r="R54" i="12"/>
  <c r="W53" i="12"/>
  <c r="V53" i="12"/>
  <c r="U53" i="12"/>
  <c r="T53" i="12"/>
  <c r="S53" i="12"/>
  <c r="R53" i="12"/>
  <c r="W52" i="12"/>
  <c r="V52" i="12"/>
  <c r="U52" i="12"/>
  <c r="T52" i="12"/>
  <c r="S52" i="12"/>
  <c r="R52" i="12"/>
  <c r="W51" i="12"/>
  <c r="V51" i="12"/>
  <c r="U51" i="12"/>
  <c r="T51" i="12"/>
  <c r="S51" i="12"/>
  <c r="R51" i="12"/>
  <c r="W50" i="12"/>
  <c r="V50" i="12"/>
  <c r="U50" i="12"/>
  <c r="T50" i="12"/>
  <c r="S50" i="12"/>
  <c r="R50" i="12"/>
  <c r="W49" i="12"/>
  <c r="V49" i="12"/>
  <c r="U49" i="12"/>
  <c r="T49" i="12"/>
  <c r="S49" i="12"/>
  <c r="R49" i="12"/>
  <c r="W48" i="12"/>
  <c r="V48" i="12"/>
  <c r="U48" i="12"/>
  <c r="T48" i="12"/>
  <c r="S48" i="12"/>
  <c r="R48" i="12"/>
  <c r="W47" i="12"/>
  <c r="V47" i="12"/>
  <c r="U47" i="12"/>
  <c r="T47" i="12"/>
  <c r="S47" i="12"/>
  <c r="R47" i="12"/>
  <c r="W46" i="12"/>
  <c r="V46" i="12"/>
  <c r="U46" i="12"/>
  <c r="T46" i="12"/>
  <c r="S46" i="12"/>
  <c r="R46" i="12"/>
  <c r="W45" i="12"/>
  <c r="V45" i="12"/>
  <c r="U45" i="12"/>
  <c r="T45" i="12"/>
  <c r="S45" i="12"/>
  <c r="R45" i="12"/>
  <c r="W44" i="12"/>
  <c r="V44" i="12"/>
  <c r="U44" i="12"/>
  <c r="T44" i="12"/>
  <c r="S44" i="12"/>
  <c r="R44" i="12"/>
  <c r="W43" i="12"/>
  <c r="V43" i="12"/>
  <c r="U43" i="12"/>
  <c r="T43" i="12"/>
  <c r="S43" i="12"/>
  <c r="R43" i="12"/>
  <c r="W42" i="12"/>
  <c r="V42" i="12"/>
  <c r="U42" i="12"/>
  <c r="T42" i="12"/>
  <c r="S42" i="12"/>
  <c r="R42" i="12"/>
  <c r="W41" i="12"/>
  <c r="V41" i="12"/>
  <c r="U41" i="12"/>
  <c r="T41" i="12"/>
  <c r="S41" i="12"/>
  <c r="R41" i="12"/>
  <c r="W40" i="12"/>
  <c r="V40" i="12"/>
  <c r="U40" i="12"/>
  <c r="T40" i="12"/>
  <c r="S40" i="12"/>
  <c r="R40" i="12"/>
  <c r="W39" i="12"/>
  <c r="V39" i="12"/>
  <c r="U39" i="12"/>
  <c r="T39" i="12"/>
  <c r="S39" i="12"/>
  <c r="R39" i="12"/>
  <c r="W38" i="12"/>
  <c r="V38" i="12"/>
  <c r="U38" i="12"/>
  <c r="T38" i="12"/>
  <c r="S38" i="12"/>
  <c r="R38" i="12"/>
  <c r="W37" i="12"/>
  <c r="V37" i="12"/>
  <c r="U37" i="12"/>
  <c r="T37" i="12"/>
  <c r="S37" i="12"/>
  <c r="R37" i="12"/>
  <c r="W36" i="12"/>
  <c r="V36" i="12"/>
  <c r="U36" i="12"/>
  <c r="T36" i="12"/>
  <c r="S36" i="12"/>
  <c r="R36" i="12"/>
  <c r="W35" i="12"/>
  <c r="V35" i="12"/>
  <c r="U35" i="12"/>
  <c r="T35" i="12"/>
  <c r="S35" i="12"/>
  <c r="R35" i="12"/>
  <c r="W34" i="12"/>
  <c r="V34" i="12"/>
  <c r="U34" i="12"/>
  <c r="T34" i="12"/>
  <c r="S34" i="12"/>
  <c r="R34" i="12"/>
  <c r="W33" i="12"/>
  <c r="V33" i="12"/>
  <c r="U33" i="12"/>
  <c r="T33" i="12"/>
  <c r="S33" i="12"/>
  <c r="R33" i="12"/>
  <c r="W32" i="12"/>
  <c r="V32" i="12"/>
  <c r="U32" i="12"/>
  <c r="T32" i="12"/>
  <c r="S32" i="12"/>
  <c r="R32" i="12"/>
  <c r="W31" i="12"/>
  <c r="V31" i="12"/>
  <c r="U31" i="12"/>
  <c r="T31" i="12"/>
  <c r="S31" i="12"/>
  <c r="R31" i="12"/>
  <c r="W30" i="12"/>
  <c r="V30" i="12"/>
  <c r="U30" i="12"/>
  <c r="T30" i="12"/>
  <c r="S30" i="12"/>
  <c r="R30" i="12"/>
  <c r="W29" i="12"/>
  <c r="V29" i="12"/>
  <c r="U29" i="12"/>
  <c r="T29" i="12"/>
  <c r="S29" i="12"/>
  <c r="R29" i="12"/>
  <c r="W28" i="12"/>
  <c r="V28" i="12"/>
  <c r="U28" i="12"/>
  <c r="T28" i="12"/>
  <c r="S28" i="12"/>
  <c r="R28" i="12"/>
  <c r="W27" i="12"/>
  <c r="V27" i="12"/>
  <c r="U27" i="12"/>
  <c r="T27" i="12"/>
  <c r="S27" i="12"/>
  <c r="R27" i="12"/>
  <c r="W26" i="12"/>
  <c r="V26" i="12"/>
  <c r="U26" i="12"/>
  <c r="T26" i="12"/>
  <c r="S26" i="12"/>
  <c r="R26" i="12"/>
  <c r="W25" i="12"/>
  <c r="V25" i="12"/>
  <c r="U25" i="12"/>
  <c r="T25" i="12"/>
  <c r="S25" i="12"/>
  <c r="R25" i="12"/>
  <c r="W24" i="12"/>
  <c r="V24" i="12"/>
  <c r="U24" i="12"/>
  <c r="T24" i="12"/>
  <c r="S24" i="12"/>
  <c r="R24" i="12"/>
  <c r="W23" i="12"/>
  <c r="V23" i="12"/>
  <c r="U23" i="12"/>
  <c r="T23" i="12"/>
  <c r="S23" i="12"/>
  <c r="R23" i="12"/>
  <c r="W22" i="12"/>
  <c r="V22" i="12"/>
  <c r="U22" i="12"/>
  <c r="T22" i="12"/>
  <c r="S22" i="12"/>
  <c r="R22" i="12"/>
  <c r="W21" i="12"/>
  <c r="V21" i="12"/>
  <c r="U21" i="12"/>
  <c r="T21" i="12"/>
  <c r="S21" i="12"/>
  <c r="R21" i="12"/>
  <c r="W20" i="12"/>
  <c r="V20" i="12"/>
  <c r="U20" i="12"/>
  <c r="T20" i="12"/>
  <c r="S20" i="12"/>
  <c r="R20" i="12"/>
  <c r="W19" i="12"/>
  <c r="V19" i="12"/>
  <c r="U19" i="12"/>
  <c r="T19" i="12"/>
  <c r="S19" i="12"/>
  <c r="R19" i="12"/>
  <c r="W18" i="12"/>
  <c r="V18" i="12"/>
  <c r="U18" i="12"/>
  <c r="T18" i="12"/>
  <c r="S18" i="12"/>
  <c r="R18" i="12"/>
  <c r="W17" i="12"/>
  <c r="V17" i="12"/>
  <c r="U17" i="12"/>
  <c r="T17" i="12"/>
  <c r="S17" i="12"/>
  <c r="R17" i="12"/>
  <c r="W16" i="12"/>
  <c r="V16" i="12"/>
  <c r="U16" i="12"/>
  <c r="T16" i="12"/>
  <c r="S16" i="12"/>
  <c r="R16" i="12"/>
  <c r="W15" i="12"/>
  <c r="V15" i="12"/>
  <c r="U15" i="12"/>
  <c r="T15" i="12"/>
  <c r="S15" i="12"/>
  <c r="R15" i="12"/>
  <c r="W14" i="12"/>
  <c r="V14" i="12"/>
  <c r="U14" i="12"/>
  <c r="T14" i="12"/>
  <c r="S14" i="12"/>
  <c r="R14" i="12"/>
  <c r="W13" i="12"/>
  <c r="V13" i="12"/>
  <c r="U13" i="12"/>
  <c r="T13" i="12"/>
  <c r="S13" i="12"/>
  <c r="R13" i="12"/>
  <c r="W12" i="12"/>
  <c r="V12" i="12"/>
  <c r="U12" i="12"/>
  <c r="T12" i="12"/>
  <c r="S12" i="12"/>
  <c r="R12" i="12"/>
  <c r="W11" i="12"/>
  <c r="V11" i="12"/>
  <c r="U11" i="12"/>
  <c r="T11" i="12"/>
  <c r="S11" i="12"/>
  <c r="R11" i="12"/>
  <c r="W10" i="12"/>
  <c r="V10" i="12"/>
  <c r="U10" i="12"/>
  <c r="T10" i="12"/>
  <c r="S10" i="12"/>
  <c r="R10" i="12"/>
  <c r="W9" i="12"/>
  <c r="V9" i="12"/>
  <c r="U9" i="12"/>
  <c r="T9" i="12"/>
  <c r="S9" i="12"/>
  <c r="R9" i="12"/>
  <c r="W8" i="12"/>
  <c r="V8" i="12"/>
  <c r="U8" i="12"/>
  <c r="T8" i="12"/>
  <c r="S8" i="12"/>
  <c r="R8" i="12"/>
  <c r="W7" i="12"/>
  <c r="V7" i="12"/>
  <c r="U7" i="12"/>
  <c r="T7" i="12"/>
  <c r="S7" i="12"/>
  <c r="R7" i="12"/>
  <c r="W6" i="12"/>
  <c r="V6" i="12"/>
  <c r="U6" i="12"/>
  <c r="T6" i="12"/>
  <c r="S6" i="12"/>
  <c r="R6" i="12"/>
  <c r="W5" i="12"/>
  <c r="W65" i="12" s="1"/>
  <c r="V5" i="12"/>
  <c r="V65" i="12" s="1"/>
  <c r="U5" i="12"/>
  <c r="U65" i="12" s="1"/>
  <c r="T5" i="12"/>
  <c r="T65" i="12" s="1"/>
  <c r="S5" i="12"/>
  <c r="S65" i="12" s="1"/>
  <c r="R5" i="12"/>
  <c r="R65" i="12" s="1"/>
  <c r="I67" i="12" l="1"/>
  <c r="C13" i="22" l="1"/>
  <c r="C5" i="22" s="1"/>
  <c r="B13" i="22"/>
  <c r="C7" i="22"/>
  <c r="B7" i="22"/>
  <c r="B5" i="22"/>
  <c r="I20" i="17" l="1"/>
  <c r="E14" i="17"/>
  <c r="I14" i="17"/>
  <c r="I15" i="17"/>
  <c r="C95" i="18"/>
  <c r="B95" i="18"/>
  <c r="C93" i="18"/>
  <c r="B93" i="18"/>
  <c r="C85" i="18"/>
  <c r="B85" i="18"/>
  <c r="C83" i="18"/>
  <c r="B83" i="18"/>
  <c r="C77" i="18"/>
  <c r="B77" i="18"/>
  <c r="C71" i="18"/>
  <c r="B71" i="18"/>
  <c r="C65" i="18"/>
  <c r="B65" i="18"/>
  <c r="C63" i="18"/>
  <c r="B63" i="18"/>
  <c r="C57" i="18"/>
  <c r="B57" i="18"/>
  <c r="C51" i="18"/>
  <c r="C48" i="18" s="1"/>
  <c r="B51" i="18"/>
  <c r="B48" i="18" s="1"/>
  <c r="C42" i="18"/>
  <c r="B42" i="18"/>
  <c r="C36" i="18"/>
  <c r="B36" i="18"/>
  <c r="C32" i="18"/>
  <c r="C30" i="18" s="1"/>
  <c r="B32" i="18"/>
  <c r="B30" i="18" s="1"/>
  <c r="C24" i="18"/>
  <c r="B24" i="18"/>
  <c r="C18" i="18"/>
  <c r="B18" i="18"/>
  <c r="C15" i="18"/>
  <c r="B15" i="18"/>
  <c r="C7" i="18"/>
  <c r="B7" i="18"/>
  <c r="C5" i="18"/>
  <c r="B5" i="18"/>
  <c r="F6" i="21" l="1"/>
  <c r="G6" i="21"/>
  <c r="F7" i="21"/>
  <c r="G7" i="21"/>
  <c r="F8" i="21"/>
  <c r="G8" i="21"/>
  <c r="F9" i="21"/>
  <c r="G9" i="21"/>
  <c r="F10" i="21"/>
  <c r="G10" i="21"/>
  <c r="G5" i="21" l="1"/>
  <c r="F5" i="21"/>
  <c r="C18" i="19" l="1"/>
  <c r="C15" i="19"/>
  <c r="C13" i="19"/>
  <c r="C12" i="19"/>
  <c r="C11" i="19"/>
  <c r="C17" i="19" s="1"/>
  <c r="G10" i="19"/>
  <c r="F10" i="19"/>
  <c r="G9" i="19"/>
  <c r="D9" i="19"/>
  <c r="F9" i="19" s="1"/>
  <c r="G8" i="19"/>
  <c r="D8" i="19"/>
  <c r="F8" i="19" s="1"/>
  <c r="G7" i="19"/>
  <c r="F7" i="19"/>
  <c r="E6" i="19"/>
  <c r="D6" i="19"/>
  <c r="C6" i="19"/>
  <c r="B6" i="19"/>
  <c r="G6" i="19" l="1"/>
  <c r="F6" i="19"/>
  <c r="J18" i="17"/>
  <c r="I18" i="17"/>
  <c r="J17" i="17"/>
  <c r="J19" i="17" s="1"/>
  <c r="I17" i="17"/>
  <c r="I19" i="17" s="1"/>
  <c r="F20" i="17"/>
  <c r="E20" i="17"/>
  <c r="H20" i="17"/>
  <c r="G20" i="17"/>
  <c r="F19" i="17"/>
  <c r="G19" i="17"/>
  <c r="H19" i="17"/>
  <c r="E19" i="17"/>
  <c r="I16" i="17" l="1"/>
  <c r="H16" i="17"/>
  <c r="G16" i="17"/>
  <c r="F16" i="17"/>
  <c r="E16" i="17"/>
  <c r="H11" i="17"/>
  <c r="G11" i="17"/>
  <c r="F11" i="17"/>
  <c r="E11" i="17"/>
  <c r="G8" i="17"/>
  <c r="F8" i="17"/>
  <c r="E8" i="17"/>
  <c r="K15" i="17"/>
  <c r="J15" i="17" s="1"/>
  <c r="J16" i="17" s="1"/>
  <c r="G14" i="17"/>
  <c r="K13" i="17"/>
  <c r="I13" i="17"/>
  <c r="K12" i="17"/>
  <c r="J12" i="17" s="1"/>
  <c r="I12" i="17"/>
  <c r="K10" i="17"/>
  <c r="J10" i="17" s="1"/>
  <c r="J11" i="17" s="1"/>
  <c r="I10" i="17"/>
  <c r="K9" i="17"/>
  <c r="J9" i="17" s="1"/>
  <c r="I9" i="17"/>
  <c r="K6" i="17"/>
  <c r="H6" i="17" s="1"/>
  <c r="J6" i="17" s="1"/>
  <c r="I6" i="17"/>
  <c r="K5" i="17"/>
  <c r="H5" i="17" s="1"/>
  <c r="I5" i="17"/>
  <c r="H8" i="17" l="1"/>
  <c r="I11" i="17"/>
  <c r="H14" i="17"/>
  <c r="J14" i="17" s="1"/>
  <c r="J20" i="17" s="1"/>
  <c r="I8" i="17"/>
  <c r="J5" i="17"/>
  <c r="J8" i="17" s="1"/>
  <c r="J13" i="17"/>
  <c r="K65" i="3" l="1"/>
  <c r="I65" i="3"/>
  <c r="H65" i="3"/>
  <c r="G65" i="3"/>
  <c r="F65" i="3"/>
  <c r="E65" i="3"/>
  <c r="D65" i="3"/>
  <c r="C65" i="3"/>
  <c r="K64" i="3"/>
  <c r="I64" i="3"/>
  <c r="H64" i="3"/>
  <c r="G64" i="3"/>
  <c r="F64" i="3"/>
  <c r="E64" i="3"/>
  <c r="D64" i="3"/>
  <c r="C64" i="3"/>
  <c r="K63" i="3"/>
  <c r="I63" i="3"/>
  <c r="H63" i="3"/>
  <c r="G63" i="3"/>
  <c r="F63" i="3"/>
  <c r="E63" i="3"/>
  <c r="D63" i="3"/>
  <c r="C63" i="3"/>
  <c r="K62" i="3"/>
  <c r="I62" i="3"/>
  <c r="H62" i="3"/>
  <c r="G62" i="3"/>
  <c r="F62" i="3"/>
  <c r="E62" i="3"/>
  <c r="D62" i="3"/>
  <c r="C62" i="3"/>
  <c r="K61" i="3"/>
  <c r="I61" i="3"/>
  <c r="H61" i="3"/>
  <c r="G61" i="3"/>
  <c r="F61" i="3"/>
  <c r="E61" i="3"/>
  <c r="D61" i="3"/>
  <c r="C61" i="3"/>
  <c r="K60" i="3"/>
  <c r="I60" i="3"/>
  <c r="H60" i="3"/>
  <c r="G60" i="3"/>
  <c r="F60" i="3"/>
  <c r="E60" i="3"/>
  <c r="D60" i="3"/>
  <c r="C60" i="3"/>
  <c r="K59" i="3"/>
  <c r="I59" i="3"/>
  <c r="H59" i="3"/>
  <c r="G59" i="3"/>
  <c r="F59" i="3"/>
  <c r="E59" i="3"/>
  <c r="D59" i="3"/>
  <c r="C59" i="3"/>
  <c r="K58" i="3"/>
  <c r="I58" i="3"/>
  <c r="H58" i="3"/>
  <c r="G58" i="3"/>
  <c r="F58" i="3"/>
  <c r="E58" i="3"/>
  <c r="D58" i="3"/>
  <c r="C58" i="3"/>
  <c r="K57" i="3"/>
  <c r="I57" i="3"/>
  <c r="H57" i="3"/>
  <c r="G57" i="3"/>
  <c r="F57" i="3"/>
  <c r="E57" i="3"/>
  <c r="D57" i="3"/>
  <c r="C57" i="3"/>
  <c r="K56" i="3"/>
  <c r="I56" i="3"/>
  <c r="H56" i="3"/>
  <c r="G56" i="3"/>
  <c r="F56" i="3"/>
  <c r="E56" i="3"/>
  <c r="D56" i="3"/>
  <c r="C56" i="3"/>
  <c r="K55" i="3"/>
  <c r="I55" i="3"/>
  <c r="H55" i="3"/>
  <c r="G55" i="3"/>
  <c r="F55" i="3"/>
  <c r="E55" i="3"/>
  <c r="D55" i="3"/>
  <c r="C55" i="3"/>
  <c r="K54" i="3"/>
  <c r="I54" i="3"/>
  <c r="H54" i="3"/>
  <c r="G54" i="3"/>
  <c r="F54" i="3"/>
  <c r="E54" i="3"/>
  <c r="D54" i="3"/>
  <c r="C54" i="3"/>
  <c r="K53" i="3"/>
  <c r="I53" i="3"/>
  <c r="H53" i="3"/>
  <c r="G53" i="3"/>
  <c r="F53" i="3"/>
  <c r="E53" i="3"/>
  <c r="D53" i="3"/>
  <c r="C53" i="3"/>
  <c r="K52" i="3"/>
  <c r="I52" i="3"/>
  <c r="H52" i="3"/>
  <c r="G52" i="3"/>
  <c r="F52" i="3"/>
  <c r="E52" i="3"/>
  <c r="D52" i="3"/>
  <c r="C52" i="3"/>
  <c r="K51" i="3"/>
  <c r="I51" i="3"/>
  <c r="H51" i="3"/>
  <c r="G51" i="3"/>
  <c r="F51" i="3"/>
  <c r="E51" i="3"/>
  <c r="D51" i="3"/>
  <c r="C51" i="3"/>
  <c r="K50" i="3"/>
  <c r="I50" i="3"/>
  <c r="H50" i="3"/>
  <c r="G50" i="3"/>
  <c r="F50" i="3"/>
  <c r="E50" i="3"/>
  <c r="D50" i="3"/>
  <c r="C50" i="3"/>
  <c r="K49" i="3"/>
  <c r="I49" i="3"/>
  <c r="H49" i="3"/>
  <c r="G49" i="3"/>
  <c r="F49" i="3"/>
  <c r="E49" i="3"/>
  <c r="D49" i="3"/>
  <c r="C49" i="3"/>
  <c r="K48" i="3"/>
  <c r="I48" i="3"/>
  <c r="H48" i="3"/>
  <c r="G48" i="3"/>
  <c r="F48" i="3"/>
  <c r="E48" i="3"/>
  <c r="D48" i="3"/>
  <c r="C48" i="3"/>
  <c r="K47" i="3"/>
  <c r="I47" i="3"/>
  <c r="H47" i="3"/>
  <c r="G47" i="3"/>
  <c r="F47" i="3"/>
  <c r="E47" i="3"/>
  <c r="D47" i="3"/>
  <c r="C47" i="3"/>
  <c r="K46" i="3"/>
  <c r="I46" i="3"/>
  <c r="H46" i="3"/>
  <c r="G46" i="3"/>
  <c r="F46" i="3"/>
  <c r="E46" i="3"/>
  <c r="D46" i="3"/>
  <c r="C46" i="3"/>
  <c r="K45" i="3"/>
  <c r="I45" i="3"/>
  <c r="H45" i="3"/>
  <c r="G45" i="3"/>
  <c r="F45" i="3"/>
  <c r="E45" i="3"/>
  <c r="D45" i="3"/>
  <c r="C45" i="3"/>
  <c r="K44" i="3"/>
  <c r="I44" i="3"/>
  <c r="H44" i="3"/>
  <c r="G44" i="3"/>
  <c r="F44" i="3"/>
  <c r="E44" i="3"/>
  <c r="D44" i="3"/>
  <c r="C44" i="3"/>
  <c r="K43" i="3"/>
  <c r="I43" i="3"/>
  <c r="H43" i="3"/>
  <c r="G43" i="3"/>
  <c r="F43" i="3"/>
  <c r="E43" i="3"/>
  <c r="D43" i="3"/>
  <c r="C43" i="3"/>
  <c r="K42" i="3"/>
  <c r="I42" i="3"/>
  <c r="H42" i="3"/>
  <c r="G42" i="3"/>
  <c r="F42" i="3"/>
  <c r="E42" i="3"/>
  <c r="D42" i="3"/>
  <c r="C42" i="3"/>
  <c r="K41" i="3"/>
  <c r="I41" i="3"/>
  <c r="H41" i="3"/>
  <c r="G41" i="3"/>
  <c r="F41" i="3"/>
  <c r="E41" i="3"/>
  <c r="D41" i="3"/>
  <c r="C41" i="3"/>
  <c r="K40" i="3"/>
  <c r="I40" i="3"/>
  <c r="H40" i="3"/>
  <c r="G40" i="3"/>
  <c r="F40" i="3"/>
  <c r="E40" i="3"/>
  <c r="D40" i="3"/>
  <c r="C40" i="3"/>
  <c r="K39" i="3"/>
  <c r="I39" i="3"/>
  <c r="H39" i="3"/>
  <c r="G39" i="3"/>
  <c r="F39" i="3"/>
  <c r="E39" i="3"/>
  <c r="D39" i="3"/>
  <c r="C39" i="3"/>
  <c r="K38" i="3"/>
  <c r="I38" i="3"/>
  <c r="H38" i="3"/>
  <c r="G38" i="3"/>
  <c r="F38" i="3"/>
  <c r="E38" i="3"/>
  <c r="D38" i="3"/>
  <c r="C38" i="3"/>
  <c r="K37" i="3"/>
  <c r="I37" i="3"/>
  <c r="H37" i="3"/>
  <c r="G37" i="3"/>
  <c r="F37" i="3"/>
  <c r="E37" i="3"/>
  <c r="D37" i="3"/>
  <c r="C37" i="3"/>
  <c r="K36" i="3"/>
  <c r="I36" i="3"/>
  <c r="H36" i="3"/>
  <c r="G36" i="3"/>
  <c r="F36" i="3"/>
  <c r="E36" i="3"/>
  <c r="D36" i="3"/>
  <c r="C36" i="3"/>
  <c r="K35" i="3"/>
  <c r="I35" i="3"/>
  <c r="H35" i="3"/>
  <c r="G35" i="3"/>
  <c r="F35" i="3"/>
  <c r="E35" i="3"/>
  <c r="D35" i="3"/>
  <c r="C35" i="3"/>
  <c r="K34" i="3"/>
  <c r="I34" i="3"/>
  <c r="H34" i="3"/>
  <c r="G34" i="3"/>
  <c r="F34" i="3"/>
  <c r="E34" i="3"/>
  <c r="D34" i="3"/>
  <c r="C34" i="3"/>
  <c r="K33" i="3"/>
  <c r="I33" i="3"/>
  <c r="H33" i="3"/>
  <c r="G33" i="3"/>
  <c r="F33" i="3"/>
  <c r="E33" i="3"/>
  <c r="D33" i="3"/>
  <c r="C33" i="3"/>
  <c r="K32" i="3"/>
  <c r="I32" i="3"/>
  <c r="H32" i="3"/>
  <c r="G32" i="3"/>
  <c r="F32" i="3"/>
  <c r="E32" i="3"/>
  <c r="D32" i="3"/>
  <c r="C32" i="3"/>
  <c r="K31" i="3"/>
  <c r="I31" i="3"/>
  <c r="H31" i="3"/>
  <c r="G31" i="3"/>
  <c r="F31" i="3"/>
  <c r="E31" i="3"/>
  <c r="D31" i="3"/>
  <c r="C31" i="3"/>
  <c r="K30" i="3"/>
  <c r="I30" i="3"/>
  <c r="H30" i="3"/>
  <c r="G30" i="3"/>
  <c r="F30" i="3"/>
  <c r="E30" i="3"/>
  <c r="D30" i="3"/>
  <c r="C30" i="3"/>
  <c r="K29" i="3"/>
  <c r="I29" i="3"/>
  <c r="H29" i="3"/>
  <c r="G29" i="3"/>
  <c r="F29" i="3"/>
  <c r="E29" i="3"/>
  <c r="D29" i="3"/>
  <c r="C29" i="3"/>
  <c r="K28" i="3"/>
  <c r="I28" i="3"/>
  <c r="H28" i="3"/>
  <c r="G28" i="3"/>
  <c r="F28" i="3"/>
  <c r="E28" i="3"/>
  <c r="D28" i="3"/>
  <c r="C28" i="3"/>
  <c r="K27" i="3"/>
  <c r="I27" i="3"/>
  <c r="H27" i="3"/>
  <c r="G27" i="3"/>
  <c r="F27" i="3"/>
  <c r="E27" i="3"/>
  <c r="D27" i="3"/>
  <c r="C27" i="3"/>
  <c r="K26" i="3"/>
  <c r="I26" i="3"/>
  <c r="H26" i="3"/>
  <c r="G26" i="3"/>
  <c r="F26" i="3"/>
  <c r="E26" i="3"/>
  <c r="D26" i="3"/>
  <c r="C26" i="3"/>
  <c r="K25" i="3"/>
  <c r="I25" i="3"/>
  <c r="H25" i="3"/>
  <c r="G25" i="3"/>
  <c r="F25" i="3"/>
  <c r="E25" i="3"/>
  <c r="D25" i="3"/>
  <c r="C25" i="3"/>
  <c r="K24" i="3"/>
  <c r="I24" i="3"/>
  <c r="H24" i="3"/>
  <c r="G24" i="3"/>
  <c r="F24" i="3"/>
  <c r="E24" i="3"/>
  <c r="D24" i="3"/>
  <c r="C24" i="3"/>
  <c r="K23" i="3"/>
  <c r="I23" i="3"/>
  <c r="H23" i="3"/>
  <c r="G23" i="3"/>
  <c r="F23" i="3"/>
  <c r="E23" i="3"/>
  <c r="D23" i="3"/>
  <c r="C23" i="3"/>
  <c r="K22" i="3"/>
  <c r="I22" i="3"/>
  <c r="H22" i="3"/>
  <c r="G22" i="3"/>
  <c r="F22" i="3"/>
  <c r="E22" i="3"/>
  <c r="D22" i="3"/>
  <c r="C22" i="3"/>
  <c r="K21" i="3"/>
  <c r="I21" i="3"/>
  <c r="H21" i="3"/>
  <c r="G21" i="3"/>
  <c r="F21" i="3"/>
  <c r="E21" i="3"/>
  <c r="D21" i="3"/>
  <c r="C21" i="3"/>
  <c r="K20" i="3"/>
  <c r="I20" i="3"/>
  <c r="H20" i="3"/>
  <c r="G20" i="3"/>
  <c r="F20" i="3"/>
  <c r="E20" i="3"/>
  <c r="D20" i="3"/>
  <c r="C20" i="3"/>
  <c r="K19" i="3"/>
  <c r="I19" i="3"/>
  <c r="H19" i="3"/>
  <c r="G19" i="3"/>
  <c r="F19" i="3"/>
  <c r="E19" i="3"/>
  <c r="D19" i="3"/>
  <c r="C19" i="3"/>
  <c r="K18" i="3"/>
  <c r="I18" i="3"/>
  <c r="H18" i="3"/>
  <c r="G18" i="3"/>
  <c r="F18" i="3"/>
  <c r="E18" i="3"/>
  <c r="D18" i="3"/>
  <c r="C18" i="3"/>
  <c r="K17" i="3"/>
  <c r="I17" i="3"/>
  <c r="H17" i="3"/>
  <c r="G17" i="3"/>
  <c r="F17" i="3"/>
  <c r="E17" i="3"/>
  <c r="D17" i="3"/>
  <c r="C17" i="3"/>
  <c r="K16" i="3"/>
  <c r="I16" i="3"/>
  <c r="H16" i="3"/>
  <c r="G16" i="3"/>
  <c r="F16" i="3"/>
  <c r="E16" i="3"/>
  <c r="D16" i="3"/>
  <c r="C16" i="3"/>
  <c r="K15" i="3"/>
  <c r="I15" i="3"/>
  <c r="H15" i="3"/>
  <c r="G15" i="3"/>
  <c r="F15" i="3"/>
  <c r="E15" i="3"/>
  <c r="D15" i="3"/>
  <c r="C15" i="3"/>
  <c r="K14" i="3"/>
  <c r="I14" i="3"/>
  <c r="H14" i="3"/>
  <c r="G14" i="3"/>
  <c r="F14" i="3"/>
  <c r="E14" i="3"/>
  <c r="D14" i="3"/>
  <c r="C14" i="3"/>
  <c r="K13" i="3"/>
  <c r="I13" i="3"/>
  <c r="H13" i="3"/>
  <c r="G13" i="3"/>
  <c r="F13" i="3"/>
  <c r="E13" i="3"/>
  <c r="D13" i="3"/>
  <c r="C13" i="3"/>
  <c r="K12" i="3"/>
  <c r="I12" i="3"/>
  <c r="H12" i="3"/>
  <c r="G12" i="3"/>
  <c r="F12" i="3"/>
  <c r="E12" i="3"/>
  <c r="D12" i="3"/>
  <c r="C12" i="3"/>
  <c r="K11" i="3"/>
  <c r="I11" i="3"/>
  <c r="H11" i="3"/>
  <c r="G11" i="3"/>
  <c r="F11" i="3"/>
  <c r="E11" i="3"/>
  <c r="D11" i="3"/>
  <c r="C11" i="3"/>
  <c r="K10" i="3"/>
  <c r="I10" i="3"/>
  <c r="H10" i="3"/>
  <c r="G10" i="3"/>
  <c r="F10" i="3"/>
  <c r="E10" i="3"/>
  <c r="D10" i="3"/>
  <c r="C10" i="3"/>
  <c r="K9" i="3"/>
  <c r="I9" i="3"/>
  <c r="H9" i="3"/>
  <c r="G9" i="3"/>
  <c r="F9" i="3"/>
  <c r="E9" i="3"/>
  <c r="D9" i="3"/>
  <c r="C9" i="3"/>
  <c r="K8" i="3"/>
  <c r="I8" i="3"/>
  <c r="H8" i="3"/>
  <c r="G8" i="3"/>
  <c r="F8" i="3"/>
  <c r="E8" i="3"/>
  <c r="D8" i="3"/>
  <c r="C8" i="3"/>
  <c r="K7" i="3"/>
  <c r="I7" i="3"/>
  <c r="H7" i="3"/>
  <c r="G7" i="3"/>
  <c r="F7" i="3"/>
  <c r="E7" i="3"/>
  <c r="D7" i="3"/>
  <c r="C7" i="3"/>
  <c r="K6" i="3"/>
  <c r="I6" i="3"/>
  <c r="H6" i="3"/>
  <c r="G6" i="3"/>
  <c r="F6" i="3"/>
  <c r="E6" i="3"/>
  <c r="D6" i="3"/>
  <c r="C6" i="3"/>
  <c r="G64" i="4"/>
  <c r="E64" i="4"/>
  <c r="F64" i="4" s="1"/>
  <c r="E63" i="4"/>
  <c r="G63" i="4" s="1"/>
  <c r="E62" i="4"/>
  <c r="G62" i="4" s="1"/>
  <c r="E61" i="4"/>
  <c r="G61" i="4" s="1"/>
  <c r="E60" i="4"/>
  <c r="F60" i="4" s="1"/>
  <c r="E59" i="4"/>
  <c r="G59" i="4" s="1"/>
  <c r="E58" i="4"/>
  <c r="G58" i="4" s="1"/>
  <c r="E57" i="4"/>
  <c r="G57" i="4" s="1"/>
  <c r="E56" i="4"/>
  <c r="F56" i="4" s="1"/>
  <c r="G55" i="4"/>
  <c r="E55" i="4"/>
  <c r="F55" i="4" s="1"/>
  <c r="E54" i="4"/>
  <c r="G54" i="4" s="1"/>
  <c r="E53" i="4"/>
  <c r="G53" i="4" s="1"/>
  <c r="E52" i="4"/>
  <c r="F52" i="4" s="1"/>
  <c r="G51" i="4"/>
  <c r="F51" i="4"/>
  <c r="E51" i="4"/>
  <c r="E50" i="4"/>
  <c r="G50" i="4" s="1"/>
  <c r="E49" i="4"/>
  <c r="G49" i="4" s="1"/>
  <c r="G48" i="4"/>
  <c r="E48" i="4"/>
  <c r="F48" i="4" s="1"/>
  <c r="E47" i="4"/>
  <c r="G47" i="4" s="1"/>
  <c r="E46" i="4"/>
  <c r="G46" i="4" s="1"/>
  <c r="E45" i="4"/>
  <c r="G45" i="4" s="1"/>
  <c r="E44" i="4"/>
  <c r="F44" i="4" s="1"/>
  <c r="E43" i="4"/>
  <c r="G43" i="4" s="1"/>
  <c r="E42" i="4"/>
  <c r="G42" i="4" s="1"/>
  <c r="E41" i="4"/>
  <c r="G41" i="4" s="1"/>
  <c r="E40" i="4"/>
  <c r="F40" i="4" s="1"/>
  <c r="G39" i="4"/>
  <c r="E39" i="4"/>
  <c r="F39" i="4" s="1"/>
  <c r="E38" i="4"/>
  <c r="G38" i="4" s="1"/>
  <c r="E37" i="4"/>
  <c r="G37" i="4" s="1"/>
  <c r="E36" i="4"/>
  <c r="F36" i="4" s="1"/>
  <c r="G35" i="4"/>
  <c r="F35" i="4"/>
  <c r="E35" i="4"/>
  <c r="E34" i="4"/>
  <c r="G34" i="4" s="1"/>
  <c r="E33" i="4"/>
  <c r="G33" i="4" s="1"/>
  <c r="G32" i="4"/>
  <c r="E32" i="4"/>
  <c r="F32" i="4" s="1"/>
  <c r="E31" i="4"/>
  <c r="G31" i="4" s="1"/>
  <c r="E30" i="4"/>
  <c r="G30" i="4" s="1"/>
  <c r="E29" i="4"/>
  <c r="G29" i="4" s="1"/>
  <c r="E28" i="4"/>
  <c r="F28" i="4" s="1"/>
  <c r="E27" i="4"/>
  <c r="G27" i="4" s="1"/>
  <c r="E26" i="4"/>
  <c r="G26" i="4" s="1"/>
  <c r="E25" i="4"/>
  <c r="G25" i="4" s="1"/>
  <c r="E24" i="4"/>
  <c r="F24" i="4" s="1"/>
  <c r="G23" i="4"/>
  <c r="E23" i="4"/>
  <c r="F23" i="4" s="1"/>
  <c r="E22" i="4"/>
  <c r="G22" i="4" s="1"/>
  <c r="E21" i="4"/>
  <c r="G21" i="4" s="1"/>
  <c r="E20" i="4"/>
  <c r="F20" i="4" s="1"/>
  <c r="G19" i="4"/>
  <c r="F19" i="4"/>
  <c r="E19" i="4"/>
  <c r="E18" i="4"/>
  <c r="G18" i="4" s="1"/>
  <c r="E17" i="4"/>
  <c r="G17" i="4" s="1"/>
  <c r="G16" i="4"/>
  <c r="E16" i="4"/>
  <c r="F16" i="4" s="1"/>
  <c r="E15" i="4"/>
  <c r="G15" i="4" s="1"/>
  <c r="E14" i="4"/>
  <c r="G14" i="4" s="1"/>
  <c r="E13" i="4"/>
  <c r="G13" i="4" s="1"/>
  <c r="E12" i="4"/>
  <c r="F12" i="4" s="1"/>
  <c r="E11" i="4"/>
  <c r="G11" i="4" s="1"/>
  <c r="E10" i="4"/>
  <c r="G10" i="4" s="1"/>
  <c r="E9" i="4"/>
  <c r="G9" i="4" s="1"/>
  <c r="E8" i="4"/>
  <c r="F8" i="4" s="1"/>
  <c r="G7" i="4"/>
  <c r="E7" i="4"/>
  <c r="F7" i="4" s="1"/>
  <c r="E6" i="4"/>
  <c r="G6" i="4" s="1"/>
  <c r="E5" i="4"/>
  <c r="G5" i="4" s="1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12" i="4" l="1"/>
  <c r="F15" i="4"/>
  <c r="G28" i="4"/>
  <c r="F31" i="4"/>
  <c r="G44" i="4"/>
  <c r="F47" i="4"/>
  <c r="G60" i="4"/>
  <c r="F63" i="4"/>
  <c r="G8" i="4"/>
  <c r="F11" i="4"/>
  <c r="G24" i="4"/>
  <c r="F27" i="4"/>
  <c r="G40" i="4"/>
  <c r="F43" i="4"/>
  <c r="G56" i="4"/>
  <c r="F59" i="4"/>
  <c r="G20" i="4"/>
  <c r="G36" i="4"/>
  <c r="G52" i="4"/>
  <c r="J6" i="3"/>
  <c r="L6" i="3" s="1"/>
  <c r="J7" i="3"/>
  <c r="L7" i="3" s="1"/>
  <c r="J9" i="3"/>
  <c r="J10" i="3"/>
  <c r="L10" i="3" s="1"/>
  <c r="J11" i="3"/>
  <c r="L11" i="3" s="1"/>
  <c r="J13" i="3"/>
  <c r="L13" i="3" s="1"/>
  <c r="J14" i="3"/>
  <c r="L14" i="3" s="1"/>
  <c r="J15" i="3"/>
  <c r="L15" i="3" s="1"/>
  <c r="J17" i="3"/>
  <c r="L17" i="3" s="1"/>
  <c r="J18" i="3"/>
  <c r="L18" i="3" s="1"/>
  <c r="J19" i="3"/>
  <c r="L19" i="3" s="1"/>
  <c r="J21" i="3"/>
  <c r="L21" i="3" s="1"/>
  <c r="J22" i="3"/>
  <c r="L22" i="3" s="1"/>
  <c r="J23" i="3"/>
  <c r="L23" i="3" s="1"/>
  <c r="J25" i="3"/>
  <c r="L25" i="3" s="1"/>
  <c r="J26" i="3"/>
  <c r="L26" i="3" s="1"/>
  <c r="J27" i="3"/>
  <c r="L27" i="3" s="1"/>
  <c r="J29" i="3"/>
  <c r="L29" i="3" s="1"/>
  <c r="J30" i="3"/>
  <c r="L30" i="3" s="1"/>
  <c r="J31" i="3"/>
  <c r="J33" i="3"/>
  <c r="L33" i="3" s="1"/>
  <c r="J34" i="3"/>
  <c r="L34" i="3" s="1"/>
  <c r="J35" i="3"/>
  <c r="L35" i="3" s="1"/>
  <c r="J37" i="3"/>
  <c r="L37" i="3" s="1"/>
  <c r="J38" i="3"/>
  <c r="L38" i="3" s="1"/>
  <c r="J39" i="3"/>
  <c r="L39" i="3" s="1"/>
  <c r="L9" i="3"/>
  <c r="J8" i="3"/>
  <c r="L8" i="3" s="1"/>
  <c r="J12" i="3"/>
  <c r="L12" i="3" s="1"/>
  <c r="J16" i="3"/>
  <c r="L16" i="3" s="1"/>
  <c r="J20" i="3"/>
  <c r="L20" i="3" s="1"/>
  <c r="J24" i="3"/>
  <c r="L24" i="3" s="1"/>
  <c r="J28" i="3"/>
  <c r="L28" i="3" s="1"/>
  <c r="L31" i="3"/>
  <c r="J32" i="3"/>
  <c r="L32" i="3" s="1"/>
  <c r="J36" i="3"/>
  <c r="L36" i="3" s="1"/>
  <c r="J40" i="3"/>
  <c r="L40" i="3" s="1"/>
  <c r="J41" i="3"/>
  <c r="L41" i="3" s="1"/>
  <c r="J42" i="3"/>
  <c r="L42" i="3"/>
  <c r="J43" i="3"/>
  <c r="L43" i="3" s="1"/>
  <c r="J44" i="3"/>
  <c r="L44" i="3" s="1"/>
  <c r="J45" i="3"/>
  <c r="L45" i="3" s="1"/>
  <c r="J46" i="3"/>
  <c r="L46" i="3" s="1"/>
  <c r="J47" i="3"/>
  <c r="L47" i="3" s="1"/>
  <c r="J48" i="3"/>
  <c r="L48" i="3" s="1"/>
  <c r="J49" i="3"/>
  <c r="L49" i="3" s="1"/>
  <c r="J50" i="3"/>
  <c r="L50" i="3" s="1"/>
  <c r="J51" i="3"/>
  <c r="L51" i="3" s="1"/>
  <c r="J52" i="3"/>
  <c r="L52" i="3" s="1"/>
  <c r="J53" i="3"/>
  <c r="L53" i="3" s="1"/>
  <c r="J54" i="3"/>
  <c r="L54" i="3" s="1"/>
  <c r="J55" i="3"/>
  <c r="L55" i="3" s="1"/>
  <c r="J56" i="3"/>
  <c r="L56" i="3" s="1"/>
  <c r="J57" i="3"/>
  <c r="L57" i="3" s="1"/>
  <c r="J58" i="3"/>
  <c r="L58" i="3"/>
  <c r="J59" i="3"/>
  <c r="L59" i="3" s="1"/>
  <c r="J60" i="3"/>
  <c r="L60" i="3" s="1"/>
  <c r="J61" i="3"/>
  <c r="L61" i="3" s="1"/>
  <c r="J62" i="3"/>
  <c r="L62" i="3" s="1"/>
  <c r="J63" i="3"/>
  <c r="L63" i="3" s="1"/>
  <c r="J64" i="3"/>
  <c r="L64" i="3" s="1"/>
  <c r="J65" i="3"/>
  <c r="L65" i="3" s="1"/>
  <c r="F6" i="4"/>
  <c r="F10" i="4"/>
  <c r="F14" i="4"/>
  <c r="F18" i="4"/>
  <c r="F22" i="4"/>
  <c r="F26" i="4"/>
  <c r="F30" i="4"/>
  <c r="F34" i="4"/>
  <c r="F38" i="4"/>
  <c r="F42" i="4"/>
  <c r="F46" i="4"/>
  <c r="F50" i="4"/>
  <c r="F54" i="4"/>
  <c r="F58" i="4"/>
  <c r="F62" i="4"/>
  <c r="E65" i="4"/>
  <c r="F5" i="4"/>
  <c r="F9" i="4"/>
  <c r="F13" i="4"/>
  <c r="F17" i="4"/>
  <c r="F21" i="4"/>
  <c r="F25" i="4"/>
  <c r="F29" i="4"/>
  <c r="F33" i="4"/>
  <c r="F37" i="4"/>
  <c r="F41" i="4"/>
  <c r="F45" i="4"/>
  <c r="F49" i="4"/>
  <c r="F53" i="4"/>
  <c r="F57" i="4"/>
  <c r="F61" i="4"/>
  <c r="G65" i="4" l="1"/>
  <c r="F65" i="4"/>
</calcChain>
</file>

<file path=xl/sharedStrings.xml><?xml version="1.0" encoding="utf-8"?>
<sst xmlns="http://schemas.openxmlformats.org/spreadsheetml/2006/main" count="3498" uniqueCount="511">
  <si>
    <t>Расчет лимитов подушевого финансирования амбулаторно-поликлинической помощи на Август 2017 года</t>
  </si>
  <si>
    <t xml:space="preserve">МО </t>
  </si>
  <si>
    <t>СМО</t>
  </si>
  <si>
    <t>СОГАЗ-МС</t>
  </si>
  <si>
    <t>РГС - МЕДИЦИНА</t>
  </si>
  <si>
    <t>ИНГОССТРАХ-МС</t>
  </si>
  <si>
    <t>МАКС-М</t>
  </si>
  <si>
    <t>Итого</t>
  </si>
  <si>
    <t>ОРЕНБУРГ ОБЛАСТНАЯ КБ  № 2</t>
  </si>
  <si>
    <t>0-1</t>
  </si>
  <si>
    <t>М</t>
  </si>
  <si>
    <t xml:space="preserve">Ж </t>
  </si>
  <si>
    <t>1-4</t>
  </si>
  <si>
    <t>5-17</t>
  </si>
  <si>
    <t>18-20</t>
  </si>
  <si>
    <t>21-59</t>
  </si>
  <si>
    <t>21-54</t>
  </si>
  <si>
    <t>60 и старше</t>
  </si>
  <si>
    <t>55 и старше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</si>
  <si>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</si>
  <si>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</si>
  <si>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</si>
  <si>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</si>
  <si>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</si>
  <si>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</si>
  <si>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</si>
  <si>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</si>
  <si>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</si>
  <si>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</si>
  <si>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</si>
  <si>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</si>
  <si>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</si>
  <si>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</si>
  <si>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</si>
  <si>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</si>
  <si>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</si>
  <si>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</si>
  <si>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</si>
  <si>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</si>
  <si>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</si>
  <si>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</si>
  <si>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</si>
  <si>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</si>
  <si>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</si>
  <si>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</si>
  <si>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</si>
  <si>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</si>
  <si>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</si>
  <si>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</si>
  <si>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</si>
  <si>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</si>
  <si>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</si>
  <si>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</si>
  <si>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</si>
  <si>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</si>
  <si>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</si>
  <si>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</si>
  <si>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</si>
  <si>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</si>
  <si>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</si>
  <si>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</si>
  <si>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</si>
  <si>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</si>
  <si>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</si>
  <si>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</si>
  <si>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</si>
  <si>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</si>
  <si>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</si>
  <si>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</si>
  <si>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</si>
  <si>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</si>
  <si>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</si>
  <si>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</si>
  <si>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</si>
  <si>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</si>
  <si>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ФГКУ "426 ВГ" МО РФ</t>
  </si>
  <si>
    <t xml:space="preserve">ФКУЗ МСЧ-56 ФСИН РОССИИ </t>
  </si>
  <si>
    <t>МСЧ МВД ПО ОРЕНБУРГСКОЙ ОБЛАСТИ</t>
  </si>
  <si>
    <t>Итого по области</t>
  </si>
  <si>
    <t>Лимит ПФ по СМО</t>
  </si>
  <si>
    <t>Численность прикрепленного на 1 число месяца по СМО →
и по ПВГ ↓</t>
  </si>
  <si>
    <t>ВТБ МС</t>
  </si>
  <si>
    <t>Виды медицинской помощи, условия ее оказания</t>
  </si>
  <si>
    <t>ОРЕНБУРГ ОБЛ. КБ (560001)</t>
  </si>
  <si>
    <t>ОРЕНБУРГ ОБЛАСТНАЯ КБ  № 2 (560002)</t>
  </si>
  <si>
    <t>ОБЛАСТНОЙ СОЛЬ-ИЛЕЦКИЙ ЦЕНТР МЕД. РЕАБИЛИТАЦИИ (560004)</t>
  </si>
  <si>
    <t>ОРЕНБУРГ ОБЛ.КЛИНИЧ.СТОМАТ.ПОЛ-КА (560005)</t>
  </si>
  <si>
    <t>ОРЕНБУРГ ФИЛ. МНТК "МИКРОХИРУРГИЯ ГЛАЗА" (560006)</t>
  </si>
  <si>
    <t>ОРЕНБУРГ ОБЛАСТНОЙ ОНКОЛОГ. ДИСПАНСЕР (560007)</t>
  </si>
  <si>
    <t>ОРСКИЙ ОНКОЛОГИЧ.  ДИСПАНСЕР (560008)</t>
  </si>
  <si>
    <t>ОРЕНБУРГ ОБЛ. КЛИН. КОЖНО-ВЕН.  ДИСПАНСЕР (560009)</t>
  </si>
  <si>
    <t>ОРЕНБУРГ ФГБОУ ВО ОРГМУ МИНЗДРАВА (560014)</t>
  </si>
  <si>
    <t>ОРЕНБУРГ ОБЛ. ЦЕНТР ОХРАНЫ ЗДОРОВЬЯ СЕМЬИ И РЕПРОДУКЦИИ (560015)</t>
  </si>
  <si>
    <t>ОРЕНБУРГ ГБУЗ ГКБ №1 (560017)</t>
  </si>
  <si>
    <t>ОРЕНБУРГ ГАУЗ ГКБ  №2 (560018)</t>
  </si>
  <si>
    <t>ОРЕНБУРГ ГАУЗ ГКБ  №3 (560019)</t>
  </si>
  <si>
    <t>ОРЕНБУРГ ГАУЗ ГКБ  №4 (560020)</t>
  </si>
  <si>
    <t>ОРЕНБУРГ ГБУЗ ГКБ № 5 (560021)</t>
  </si>
  <si>
    <t>ОРЕНБУРГ ГАУЗ ГКБ  №6 (560022)</t>
  </si>
  <si>
    <t>ОРЕНБУРГ ИНФЕКЦИОННАЯ ОКБ (560023)</t>
  </si>
  <si>
    <t>ОРЕНБУРГ ГАУЗ ДГКБ (560024)</t>
  </si>
  <si>
    <t>ПЕРИНАТАЛЬНЫЙ ЦЕНТР Г. ОРЕНБУРГ  (560025)</t>
  </si>
  <si>
    <t>ОРЕНБУРГ ГАУЗ ГКБ ИМ. ПИРОГОВА Н.И. (560026)</t>
  </si>
  <si>
    <t>ОБЛАСТНОЙ ЦЕНТР МЕДИЦИНСКОЙ РЕАБИЛИТАЦИИ (560027)</t>
  </si>
  <si>
    <t>ОРЕНБУРГ ГБУЗ СТОМАТ.  ПОЛ-КА №1 (560028)</t>
  </si>
  <si>
    <t>ОРЕНБУРГ ГАУЗ  СТОМАТ. ПОЛ-КА  №2 (560029)</t>
  </si>
  <si>
    <t>ОРСКАЯ ГАУЗ ГБ № 2 (560032)</t>
  </si>
  <si>
    <t>ОРСКАЯ ГАУЗ ГБ № 3 (560033)</t>
  </si>
  <si>
    <t>ОРСКАЯ ГАУЗ ГБ № 4 (560034)</t>
  </si>
  <si>
    <t>ОРСКАЯ ГАУЗ ГБ № 5 (560035)</t>
  </si>
  <si>
    <t>ОРСКАЯ ГАУЗ ГБ № 1 (560036)</t>
  </si>
  <si>
    <t>ОРСКАЯ  ГАУЗ СТОМАТ.  ПОЛ-КА (560037)</t>
  </si>
  <si>
    <t>ВРАЧЕБНО-ФИЗКУЛЬТУРНЫЙ ДИСПАНСЕР (560038)</t>
  </si>
  <si>
    <t>НОВОТРОИЦКАЯ ГАУЗ ДГБ (560041)</t>
  </si>
  <si>
    <t>НОВОТРОИЦКАЯ ГАУЗ СТОМАТ-Я ПОЛ-КА (560042)</t>
  </si>
  <si>
    <t>МЕДНОГОРСКАЯ ГБ (560043)</t>
  </si>
  <si>
    <t>БУГУРУСЛАНСКАЯ ГБ (560045)</t>
  </si>
  <si>
    <t>БУГУРУСЛАНСКАЯ РБ (560047)</t>
  </si>
  <si>
    <t>БУГУРУСЛАНСКАЯ СТОМАТ. ПОЛ-КА (560048)</t>
  </si>
  <si>
    <t>БУЗУЛУКСКАЯ ГБ (560049)</t>
  </si>
  <si>
    <t>БУЗУЛУКСКАЯ ГБ № 1 (560050)</t>
  </si>
  <si>
    <t>БУЗУЛУКСКАЯ РБ (560051)</t>
  </si>
  <si>
    <t>АБДУЛИНСКАЯ ГБ (560052)</t>
  </si>
  <si>
    <t>АДАМОВСКАЯ РБ (560053)</t>
  </si>
  <si>
    <t>АКБУЛАКСКАЯ РБ (560054)</t>
  </si>
  <si>
    <t>АЛЕКСАНДРОВСКАЯ РБ (560055)</t>
  </si>
  <si>
    <t>АСЕКЕЕВСКАЯ РБ (560056)</t>
  </si>
  <si>
    <t>БЕЛЯЕВСКАЯ РБ (560057)</t>
  </si>
  <si>
    <t>ГАЙСКАЯ ГБ (560058)</t>
  </si>
  <si>
    <t>ГРАЧЕВСКАЯ РБ (560059)</t>
  </si>
  <si>
    <t>ДОМБАРОВСКАЯ РБ (560060)</t>
  </si>
  <si>
    <t>ИЛЕКСКАЯ РБ (560061)</t>
  </si>
  <si>
    <t>КВАРКЕНСКАЯ РБ (560062)</t>
  </si>
  <si>
    <t>КРАСНОГВАРДЕЙСКАЯ РБ (560063)</t>
  </si>
  <si>
    <t>КУВАНДЫКСКАЯ ГБ (560064)</t>
  </si>
  <si>
    <t>КУРМАНАЕВСКАЯ РБ (560065)</t>
  </si>
  <si>
    <t>МАТВЕЕВСКАЯ РБ (560066)</t>
  </si>
  <si>
    <t>НОВООРСКАЯ РБ (560067)</t>
  </si>
  <si>
    <t>НОВОСЕРГИЕВСКАЯ РБ (560068)</t>
  </si>
  <si>
    <t>ОКТЯБРЬСКАЯ РБ (560069)</t>
  </si>
  <si>
    <t>ОРЕНБУРГСКАЯ РБ (560070)</t>
  </si>
  <si>
    <t>ПЕРВОМАЙСКАЯ РБ (560071)</t>
  </si>
  <si>
    <t>ПЕРЕВОЛОЦКАЯ РБ (560072)</t>
  </si>
  <si>
    <t>ПОНОМАРЕВСКАЯ РБ (560073)</t>
  </si>
  <si>
    <t>САКМАРСКАЯ  РБ (560074)</t>
  </si>
  <si>
    <t>САРАКТАШСКАЯ РБ (560075)</t>
  </si>
  <si>
    <t>СВЕТЛИНСКАЯ РБ (560076)</t>
  </si>
  <si>
    <t>СЕВЕРНАЯ РБ (560077)</t>
  </si>
  <si>
    <t>СОЛЬ-ИЛЕЦКАЯ ГБ (560078)</t>
  </si>
  <si>
    <t>СОРОЧИНСКАЯ ГБ (560079)</t>
  </si>
  <si>
    <t>ТАШЛИНСКАЯ РБ (560080)</t>
  </si>
  <si>
    <t>ТОЦКАЯ РБ (560081)</t>
  </si>
  <si>
    <t>ТЮЛЬГАНСКАЯ РБ (560082)</t>
  </si>
  <si>
    <t>ШАРЛЫКСКАЯ РБ (560083)</t>
  </si>
  <si>
    <t>ЯСНЕНСКАЯ ГБ (560084)</t>
  </si>
  <si>
    <t>СТУДЕНЧЕСКАЯ ПОЛИКЛИНИКА ОГУ (560085)</t>
  </si>
  <si>
    <t>ОРЕНБУРГ ОКБ НА СТ. ОРЕНБУРГ (560086)</t>
  </si>
  <si>
    <t>ОРСКАЯ УБ НА СТ. ОРСК (560087)</t>
  </si>
  <si>
    <t>БУЗУЛУКСКАЯ УЗЛ.  Б-ЦА НА СТ.  БУЗУЛУК (560088)</t>
  </si>
  <si>
    <t>АБДУЛИНСКАЯ УЗЛ. ПОЛ-КА НА СТ. АБДУЛИНО (560089)</t>
  </si>
  <si>
    <t>ОРЕНБУРГ АО СП СОЛНЕЧНЫЙ (560090)</t>
  </si>
  <si>
    <t>ОРЕНБУРГ АО САНАТОРИЙ СТРОИТЕЛЬ (560091)</t>
  </si>
  <si>
    <t>ОРСК ГУП САНАТОРИЙ ЮЖНЫЙ УРАЛ (560095)</t>
  </si>
  <si>
    <t>ОРЕНБУРГ ФИЛИАЛ № 3 ФГКУ "426 ВГ" МО РФ (560096)</t>
  </si>
  <si>
    <t>ФКУЗ МСЧ-56 ФСИН РОССИИ  (560098)</t>
  </si>
  <si>
    <t>МСЧ МВД ПО ОРЕНБУРГСКОЙ ОБЛАСТИ (560099)</t>
  </si>
  <si>
    <t>ОРЕНБУРГ ООО ММЦ  КЛИНИКА МАКСИМЕД (560102)</t>
  </si>
  <si>
    <t>ОРЕНБУРГ ООО ЛЕКАРЬ (560103)</t>
  </si>
  <si>
    <t>НЕО-ДЕНТ (560104)</t>
  </si>
  <si>
    <t>ДЕНТАЛИКА (на ул.Чкалова) (560105)</t>
  </si>
  <si>
    <t>ТЕХНОДЕНТ (560106)</t>
  </si>
  <si>
    <t>КАМАЮН (560107)</t>
  </si>
  <si>
    <t>ОРЕНБУРГ СТАНЦИЯ СКОРОЙ МЕДИЦИНСКОЙ ПОМОЩИ (560109)</t>
  </si>
  <si>
    <t>ОРСК СТАНЦИЯ СКОРОЙ МЕДИЦИНСКОЙ ПОМОЩИ (560110)</t>
  </si>
  <si>
    <t>КУВАНДЫК СТАНЦИЯ СКОРОЙ МЕДИЦИНСКОЙ ПОМОЩИ (560124)</t>
  </si>
  <si>
    <t>ООО МЕДИКАЛ СЕРВИС КОМПАНИ ВОСТОК (560125)</t>
  </si>
  <si>
    <t>РАДАДЕНТ ПЛЮС (560126)</t>
  </si>
  <si>
    <t>КРИСТАЛЛ - ДЕНТ (560127)</t>
  </si>
  <si>
    <t>УЛЫБКА (560128)</t>
  </si>
  <si>
    <t>МИСС ДЕНТА (560129)</t>
  </si>
  <si>
    <t>МАСТЕРСКАЯ УЛЫБКИ (560131)</t>
  </si>
  <si>
    <t>ЕВРОДЕНТ ПЛЮС (560132)</t>
  </si>
  <si>
    <t>МИЛАВИТА (560134)</t>
  </si>
  <si>
    <t>МРФ</t>
  </si>
  <si>
    <t>МУН</t>
  </si>
  <si>
    <t>1. Специализированная помощь в условиях стационара, количество госпитализаций всего, в т.ч. по профи</t>
  </si>
  <si>
    <t>Акушерское дело</t>
  </si>
  <si>
    <t>Акушерство и гинекология (кроме родов)</t>
  </si>
  <si>
    <t>Акушерство и гинекология (роды)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</si>
  <si>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</si>
  <si>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</si>
  <si>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</si>
  <si>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</si>
  <si>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</si>
  <si>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</si>
  <si>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</si>
  <si>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</si>
  <si>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</si>
  <si>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</si>
  <si>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</si>
  <si>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</si>
  <si>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</si>
  <si>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</si>
  <si>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</si>
  <si>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</si>
  <si>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</si>
  <si>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</si>
  <si>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</si>
  <si>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</si>
  <si>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</si>
  <si>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</si>
  <si>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</si>
  <si>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</si>
  <si>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</si>
  <si>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</si>
  <si>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</si>
  <si>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</si>
  <si>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</si>
  <si>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</si>
  <si>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</si>
  <si>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</si>
  <si>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</si>
  <si>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</si>
  <si>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Реабилитация</t>
  </si>
  <si>
    <t>2. Специализированная помощь в условиях дневного стационара, количество госпитализаций всего, в т.ч.</t>
  </si>
  <si>
    <t>Акушерство и гинекология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</si>
  <si>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</si>
  <si>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</si>
  <si>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Кардиоревматология</t>
  </si>
  <si>
    <t>Терапия (общая)</t>
  </si>
  <si>
    <t>Аллергология</t>
  </si>
  <si>
    <t>Инфекционные</t>
  </si>
  <si>
    <t>Хирургия (общая)</t>
  </si>
  <si>
    <t>Травматология-ортопедия</t>
  </si>
  <si>
    <t>Акушерство-гинекология</t>
  </si>
  <si>
    <t>Отоларингология</t>
  </si>
  <si>
    <t>Дерматология</t>
  </si>
  <si>
    <t>Стоматология</t>
  </si>
  <si>
    <t>Средний медперсонал</t>
  </si>
  <si>
    <t>Диспансеризация</t>
  </si>
  <si>
    <t>Центры здоровья</t>
  </si>
  <si>
    <t>3.2 в неотложной форме, всего посещений</t>
  </si>
  <si>
    <t>3.3 в связи с заболеваниями, обращений всего, в т.ч. по специальностям:</t>
  </si>
  <si>
    <t>Онкология (в т.ч. лучевая и химиотерапия)</t>
  </si>
  <si>
    <t>Акушерство-гинекология (в т.ч. бесплодие)</t>
  </si>
  <si>
    <t>Отоларингология (в т.ч. аудиологический скрининг)</t>
  </si>
  <si>
    <t>Медицинская реабилитация</t>
  </si>
  <si>
    <t>4. Скорая медицинкая помощь, вызовы</t>
  </si>
  <si>
    <t>ДЕНТА ЛЭНД (560135)</t>
  </si>
  <si>
    <t>ИНТЭКО (560137)</t>
  </si>
  <si>
    <t>ОРЕНСТОМ (560138)</t>
  </si>
  <si>
    <t>СТОМКИТ (560139)</t>
  </si>
  <si>
    <t>ДЕНТАЛИКА (на ул. Гаранькина) (560143)</t>
  </si>
  <si>
    <t>ЕВРОМЕДЦЕНТР (560145)</t>
  </si>
  <si>
    <t>МАГИ-СТОМ (560146)</t>
  </si>
  <si>
    <t>НОВАЯ СТОМАТОЛОГИЯ (560148)</t>
  </si>
  <si>
    <t>ЛАЗУРЬ (560149)</t>
  </si>
  <si>
    <t>ДЕНТ АРТ (560152)</t>
  </si>
  <si>
    <t>РОСТОШЬ (560155)</t>
  </si>
  <si>
    <t>ДИА-ДЕНТА (560156)</t>
  </si>
  <si>
    <t>ЕЛЕНА (560157)</t>
  </si>
  <si>
    <t>ДВА БРАТА (560160)</t>
  </si>
  <si>
    <t>ЕВРО-ДЕНТ (560163)</t>
  </si>
  <si>
    <t>АРТ-ДЕНТ (560164)</t>
  </si>
  <si>
    <t>РОМА (560165)</t>
  </si>
  <si>
    <t>ДОБРЫЙ СТОМАТОЛОГ (560166)</t>
  </si>
  <si>
    <t>СТМ КЛИНИК (560167)</t>
  </si>
  <si>
    <t>ВСЕ СВОИ (560171)</t>
  </si>
  <si>
    <t>МИЛА ДЕНТА (560172)</t>
  </si>
  <si>
    <t>НОВОДЕНТ (560175)</t>
  </si>
  <si>
    <t>ДУБОВАЯ РОЩА  САНАТОРИЙ (560177)</t>
  </si>
  <si>
    <t>ЭСТЕДЕНТ  ООО (560184)</t>
  </si>
  <si>
    <t>ДЕНТА-ЛЮКС  ООО (560186)</t>
  </si>
  <si>
    <t>ОБЛАСТНОЙ ЦЕНТР МЕДИЦИНСКОЙ ПРОФИЛАКТИКИ (560196)</t>
  </si>
  <si>
    <t>БЕЛАЯ РОЗА  АНО МЦ (560197)</t>
  </si>
  <si>
    <t>КДЦ ООО (560205)</t>
  </si>
  <si>
    <t>НОВОТРОИЦК БОЛЬНИЦА СКОРОЙ МЕДИЦИНСКОЙ ПОМОЩИ (560206)</t>
  </si>
  <si>
    <t>Б.БРАУН АВИТУМ РУССЛАНД КЛИНИКС  ООО (560207)</t>
  </si>
  <si>
    <t>НЬЮ ЛАЙФ  ООО ЦКТ (560209)</t>
  </si>
  <si>
    <t>МЕДИСТОМ  ООО (560210)</t>
  </si>
  <si>
    <t>ТАМАРА  ООО (560211)</t>
  </si>
  <si>
    <t>ФАМИЛИЯ  ООО СК (560212)</t>
  </si>
  <si>
    <t>БУЗУЛУКСКАЯ БОЛЬНИЦА СКОРОЙ МЕДИЦИНСКОЙ ПОМОЩИ (560214)</t>
  </si>
  <si>
    <t>ОРЕНБУРГ ГАУЗ ГСП (560218)</t>
  </si>
  <si>
    <t>ОРЕНБУРГ ОДКБ (560220)</t>
  </si>
  <si>
    <t>Ожидаемые объемы предоставления медицинской помощи на 2017 год утвержденные решениями комиссии по разработке территориальной программы обязательного медицинского страхования от 29.12.2016,  от 30.01.2017, от 30.05.2017 (с учетом изменений) в разрезе профилей, врачебных специальностей</t>
  </si>
  <si>
    <t xml:space="preserve">Расчет суммы премии, подлежащей распределению  по итогам работы медицинских организаций - балансодержателей за  Июль 2017 года </t>
  </si>
  <si>
    <t>Код МОЕР</t>
  </si>
  <si>
    <t>Наименование МО</t>
  </si>
  <si>
    <t>Остаток премиального фонда по МО-балансодержателям за Июнь 2017г. после оценки результатов и выплаты СМО, рублей</t>
  </si>
  <si>
    <t>ИТОГО</t>
  </si>
  <si>
    <t>Сумма премиального фонда за  Июль 2017г., рублей</t>
  </si>
  <si>
    <t xml:space="preserve">Итого премиальный фонд к распределению 
по итогам работы за  Июль 2017г., рублей </t>
  </si>
  <si>
    <t>Оренбургский ф-л ОАО "СК "Согаз-мед"</t>
  </si>
  <si>
    <t xml:space="preserve">Ф-л ООО "СК"Ингосстрах-М" в г.Оренбурге </t>
  </si>
  <si>
    <t>Ф-л АО "МАСК "МАКС-М" в г.Оренбурге</t>
  </si>
  <si>
    <t>Ф-л ООО "РГС-МЕДИЦИНА" В Оренб.обл.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</si>
  <si>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</si>
  <si>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</si>
  <si>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</si>
  <si>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</si>
  <si>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</si>
  <si>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</si>
  <si>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</si>
  <si>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</si>
  <si>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</si>
  <si>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</si>
  <si>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</si>
  <si>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</si>
  <si>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</si>
  <si>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</si>
  <si>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</si>
  <si>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</si>
  <si>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</si>
  <si>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</si>
  <si>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</si>
  <si>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</si>
  <si>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</si>
  <si>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</si>
  <si>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</si>
  <si>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</si>
  <si>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</si>
  <si>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</si>
  <si>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</si>
  <si>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</si>
  <si>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</si>
  <si>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</si>
  <si>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</si>
  <si>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</si>
  <si>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</si>
  <si>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</si>
  <si>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</si>
  <si>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</si>
  <si>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</si>
  <si>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</si>
  <si>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</si>
  <si>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</si>
  <si>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</si>
  <si>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</si>
  <si>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</si>
  <si>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</si>
  <si>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</si>
  <si>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</si>
  <si>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</si>
  <si>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</si>
  <si>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</si>
  <si>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</si>
  <si>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</si>
  <si>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</si>
  <si>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</si>
  <si>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</si>
  <si>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</si>
  <si>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</si>
  <si>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</si>
  <si>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</si>
  <si>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560206</t>
  </si>
  <si>
    <t>560214</t>
  </si>
  <si>
    <t>Расчет премиальных сумм по итогам работы амбулаторной службы медицинских организаций – балансодержателей 
за  Июль 2017 года в разрезе страховых медицинских организаций</t>
  </si>
  <si>
    <t xml:space="preserve">Премиальный фонд к распределению 
по итогам работы за  Июль 2017г.,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</si>
  <si>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</si>
  <si>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Июль 2017г., рублей </t>
  </si>
  <si>
    <t>Ф-л ООО "РГС-МЕДИЦИНА" В Оренбургской области</t>
  </si>
  <si>
    <t>х</t>
  </si>
  <si>
    <t>Оценка объёма амбулаторно-поликлинических посещений на одного прикреплённого к медицинской организации.*</t>
  </si>
  <si>
    <t>Краткое наименование медицинской организации</t>
  </si>
  <si>
    <t>Количество АПП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</si>
  <si>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</si>
  <si>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</si>
  <si>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</si>
  <si>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</si>
  <si>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</si>
  <si>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</si>
  <si>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</si>
  <si>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</si>
  <si>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</si>
  <si>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</si>
  <si>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</si>
  <si>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2017 году на взрослых составляет 0,269 (или 26,9%), на детей составляет 0,413 (или 41,3%).
** результат со значением "1" отражает наличие случаев АПП в отношении умерших граждан.</t>
  </si>
  <si>
    <t>Количество посещений с профилактической целью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</si>
  <si>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</si>
  <si>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</si>
  <si>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и детского  населения*.</t>
  </si>
  <si>
    <t>* целевой показатель охвата на взрослых за 7 мес. 2017 года составляет - 57,96%, на детей  составляет -52,44%
** результат со значением "1" отражает наличие случаев АПП в отношении умерших граждан.</t>
  </si>
  <si>
    <t>Максимальный балл  по показателю - 5</t>
  </si>
  <si>
    <t>Кол-во прошедших дипансеризацию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</si>
  <si>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</si>
  <si>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</si>
  <si>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диспансеризации взрослого населения</t>
  </si>
  <si>
    <t>Взрослые</t>
  </si>
  <si>
    <t>Дети</t>
  </si>
  <si>
    <t>Частота вызовов скорой помощи ПН*</t>
  </si>
  <si>
    <t>* при нормативе на год - 0,304 посещений на 1 жителя (взрослые), целевой показатель за 7 мес. 2017 года составляет - 0,1773 посещений на 1 жителя (взрослые); при нормативе  на год - 0,286 посещений на 1 жителя (дети) целевой показатель за 7 мес. 2017 года составляет - 0,1668 посещений на 1 жителя (дети)
** результат со значением "1" отражает наличие случаев АПП в отношении умерших граждан.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</si>
  <si>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</si>
  <si>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</si>
  <si>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>Баллы, согласно алгоритма</t>
  </si>
  <si>
    <t>ИТОГОВЫЙ балл по показателю</t>
  </si>
  <si>
    <t>Уровень госпитализации ПН в стационар от общей численности ПН*</t>
  </si>
  <si>
    <t>* при нормативе на год - 0,149 госпитализаций на 1 жителя (взрослые), целевой показатель за 7 мес. 2017 года составляет - 0,0869 госпитализаций на 1 жителя (взрослые); при нормативе  на год - 0,158 госпитализаций на 1 жителя (дети) целевой показатель за 7 мес. 2017 года составляет - 0,0922 госпитализаций на 1 жителя (дети)
** результат со значением "1" отражает наличие случаев АПП в отношении умерших граждан.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</si>
  <si>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</si>
  <si>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</si>
  <si>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</si>
  <si>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Охват амбулаторной помощью ПН, ранее  госпитализированного с диагнозом инфарк/инсульт (в течение одного месяца после выписки из стационаров)*</t>
  </si>
  <si>
    <t>* За норматив принимается значение "лучшего" (0,9357), наибольшего результата в расчетном периоде (апрель-июль)
** результат со значением "1" отражает наличие случаев АПП в отношении умерших граждан.</t>
  </si>
  <si>
    <t>Количество случаев АПП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</si>
  <si>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</si>
  <si>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количества случаев АПП в  течение месяца после инфаркта/инсульта к общему количеству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</si>
  <si>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</si>
  <si>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</si>
  <si>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</si>
  <si>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</si>
  <si>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</si>
  <si>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</si>
  <si>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</si>
  <si>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</si>
  <si>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</si>
  <si>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</si>
  <si>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</si>
  <si>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</si>
  <si>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</si>
  <si>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</si>
  <si>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</si>
  <si>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</si>
  <si>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</si>
  <si>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</si>
  <si>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</si>
  <si>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Расчёт общего количества баллов по всем целевым показателям и % премиальной части.</t>
  </si>
  <si>
    <t>Весовые коэффициенты для расчета показателей 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</si>
  <si>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 xml:space="preserve"> Корректировка объемов предоставления  высокотехнологичной медицинской помощи  на 2017 год  </t>
  </si>
  <si>
    <t>№ п/п</t>
  </si>
  <si>
    <t>Наименование медицинской организации</t>
  </si>
  <si>
    <t>Наименование профиля ВМП</t>
  </si>
  <si>
    <t>№ группы ВМП</t>
  </si>
  <si>
    <t xml:space="preserve">Утверждено на 2017 г. </t>
  </si>
  <si>
    <t xml:space="preserve">Корректировка 
</t>
  </si>
  <si>
    <t>Утвердить  с учетом корректировки</t>
  </si>
  <si>
    <t>ЗС</t>
  </si>
  <si>
    <t>руб.</t>
  </si>
  <si>
    <t xml:space="preserve">Итого по профилю </t>
  </si>
  <si>
    <t xml:space="preserve">                                                                             </t>
  </si>
  <si>
    <t xml:space="preserve">Приложение 1.1 к протоколу заседания  Комиссии по разработке ТП ОМС №17 от 30.08.2017г.   </t>
  </si>
  <si>
    <t xml:space="preserve">Приложение 1.2 к протоколу заседания  Комиссии по разработке ТП ОМС №17 от 30.08.2017г.   </t>
  </si>
  <si>
    <t xml:space="preserve">Приложение 1.3 к протоколу заседания  Комиссии по разработке ТП ОМС №17 от 30.08.2017г.   </t>
  </si>
  <si>
    <t xml:space="preserve">Приложение 1.4 к протоколу заседания  Комиссии по разработке ТП ОМС №17 от 30.08.2017г.   </t>
  </si>
  <si>
    <t xml:space="preserve">Приложение 1.5 к протоколу заседания  Комиссии по разработке ТП ОМС №17 от 30.08.2017г.   </t>
  </si>
  <si>
    <t xml:space="preserve">Приложение 1.6 к протоколу заседания  Комиссии по разработке ТП ОМС №17 от 30.08.2017г.   </t>
  </si>
  <si>
    <t xml:space="preserve">Приложение 1.7 к протоколу заседания  Комиссии по разработке ТП ОМС №17 от 30.08.2017г.   </t>
  </si>
  <si>
    <t xml:space="preserve">Приложение 1.8 к протоколу заседания  Комиссии по разработке ТП ОМС №17 от 30.08.2017г.   </t>
  </si>
  <si>
    <t xml:space="preserve">Приложение 1.9 к протоколу заседания  Комиссии по разработке ТП ОМС №17 от 30.08.2017г.   </t>
  </si>
  <si>
    <t xml:space="preserve">Приложение 1.10 к протоколу заседания  Комиссии по разработке ТП ОМС №17 от 30.08.2017г.   </t>
  </si>
  <si>
    <t xml:space="preserve">Приложение 1.11 к протоколу заседания  Комиссии по разработке ТП ОМС №17 от 30.08.2017г.   </t>
  </si>
  <si>
    <t xml:space="preserve">Приложение 2 к протоколу заседания  Комиссии по разработке ТП ОМС №17 от 30.08.2017г.   </t>
  </si>
  <si>
    <t>Приложение 3 к протоколу  заседания Комиссии по разработке ТП ОМС №17 от 30.08.2017г.</t>
  </si>
  <si>
    <t>* при нормативе на год - 5,559 посещений на 1 жителя (взрослые), целевой показатель за 7 мес. 2017 года составляет - 3,2428 посещений на 1 жителя (взрослые) 11,887 посещений на 1 жителя (дети), целевой показатель за 7 мес. составляет -6,9341 посещений на 1 жителя (взрослые).
** результат со значением "1" отражает наличие случаев АПП в отношении умерших граждан.</t>
  </si>
  <si>
    <t>Краткое наименование МО</t>
  </si>
  <si>
    <t>Государственное бюджетное учреждение здравоохранения «Оренбургская областная клиническая больница»</t>
  </si>
  <si>
    <t>Приложение 4 к протоколу заседания Комиссии по разработке ТП ОМС № 17 от 30.08.2017 г.</t>
  </si>
  <si>
    <t>Вид медицинской помощи</t>
  </si>
  <si>
    <t>Утверждено на 2017 год</t>
  </si>
  <si>
    <t>Корректировка</t>
  </si>
  <si>
    <t>Утвердить с учетом корректировки</t>
  </si>
  <si>
    <t>ГБУЗ "Городская больница" г.Сорочинска</t>
  </si>
  <si>
    <t>Диспансеризация детей (МУН)</t>
  </si>
  <si>
    <t>1 квартал</t>
  </si>
  <si>
    <t>2 квартал</t>
  </si>
  <si>
    <t>3 квартал</t>
  </si>
  <si>
    <t>4 квартал</t>
  </si>
  <si>
    <t>стоимость 1 ЗС по 1 полугодию</t>
  </si>
  <si>
    <t>стоимость 1 ЗС по 2 полугодию</t>
  </si>
  <si>
    <t>стоимость 1 ЗС по году</t>
  </si>
  <si>
    <t>факт.сложившаяся стоимость ЗС</t>
  </si>
  <si>
    <t xml:space="preserve"> д/б кол-во ЗС для корректировки</t>
  </si>
  <si>
    <t>убираем с таблицы разницу</t>
  </si>
  <si>
    <t xml:space="preserve">Объемы предоставления  медицинской помощи на 2017 год для                                                                                                         ООО Центр клеточных технологий  "Нью лайф" по ходатайству МО . </t>
  </si>
  <si>
    <t>Утверждено с учетом корректировки на 2017год</t>
  </si>
  <si>
    <t>Стационарозамещение (МРФ)</t>
  </si>
  <si>
    <t>ИНГОССТРАХ-М</t>
  </si>
  <si>
    <t>СОГАЗ-МЕД</t>
  </si>
  <si>
    <t>Корректировка на III квартал</t>
  </si>
  <si>
    <t>МАКС - М</t>
  </si>
  <si>
    <t xml:space="preserve">Итого </t>
  </si>
  <si>
    <t>Приложение 5 к протоколу заседания Комиссии по разработке ТП ОМС № 17  от 30.08.2017 г.</t>
  </si>
  <si>
    <t>Корректировка объемов предоставления  медицинской помощи на 2017 год между кварталами для ГБУЗ "Городская больница г.Сорочинска"  по ходатайству МО.</t>
  </si>
  <si>
    <t>Приложение 6 к протоколу заседания Комиссии по разработке ТП ОМС                   № 17 от 30.08.2017 г.</t>
  </si>
  <si>
    <t xml:space="preserve">Корректировка объемов предоставления  высокотехнологичной медицинской помощи  на 2017 год  </t>
  </si>
  <si>
    <t>Утверждено на 2017г. после корректировки</t>
  </si>
  <si>
    <t>ВМП Нейрохирургия 10</t>
  </si>
  <si>
    <t>1 квартал 2017 г.</t>
  </si>
  <si>
    <t>2 квартал 2017 г.</t>
  </si>
  <si>
    <t>РГС-МЕДИЦИНА</t>
  </si>
  <si>
    <t>3 квартал 2017 г.</t>
  </si>
  <si>
    <t>4 квартал 2017 г.</t>
  </si>
  <si>
    <t>ВМП Нейрохирургия 11</t>
  </si>
  <si>
    <t>ВМП Нейрохирургия 12</t>
  </si>
  <si>
    <t>ВМП Онкология 18</t>
  </si>
  <si>
    <t>ВМП Офтальмология 22</t>
  </si>
  <si>
    <t>ВМП Ревматология 26</t>
  </si>
  <si>
    <t>ВМП Травматология и ортопедия 36</t>
  </si>
  <si>
    <r>
      <t xml:space="preserve">Приложение </t>
    </r>
    <r>
      <rPr>
        <sz val="12"/>
        <color theme="1"/>
        <rFont val="Times New Roman"/>
        <family val="1"/>
        <charset val="204"/>
      </rPr>
      <t>4.1</t>
    </r>
    <r>
      <rPr>
        <sz val="12"/>
        <rFont val="Times New Roman"/>
        <family val="1"/>
        <charset val="204"/>
      </rPr>
      <t xml:space="preserve">  к протоколу заседания Комиссии по разработке ТП ОМС № 17 от 30.08.2017 г.</t>
    </r>
  </si>
  <si>
    <t xml:space="preserve">Корректировка объемов предоставления  медицинской помощи  на 2017 год между кварталами для ГБУЗ "Городская больница г.Сорочинска" по ходатайству медицинской организации. </t>
  </si>
  <si>
    <t>ГБУЗ "Городская больница г.Сорочинска"</t>
  </si>
  <si>
    <t>Приложение 5.1  к протоколу заседания Комиссии по разработке ТП ОМС           № 17 от 30.08.2017 г.</t>
  </si>
  <si>
    <t>Оренбургский ф-л ООО "ВТБ МС"</t>
  </si>
  <si>
    <t>ООО ВТБ МС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</si>
  <si>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</si>
  <si>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7 мес. 2017 года составляет - 0,2992 посещений на 1 жителя (взрослые); при нормативе  на год - 0,7319 посещений на 1 жителя (дети) целевой показатель за 7 мес. 2017 года составляет - 0,4269 посещений на 1 жителя (дети)
** результат со значением "1" отражает наличие случаев АПП в отношении умерших граждан.</t>
  </si>
  <si>
    <t>Количество случаев неотложной помощи</t>
  </si>
  <si>
    <t>Оренбургский филиал ОАО "Страховая компания "Согаз-мед"</t>
  </si>
  <si>
    <t xml:space="preserve">ООО ВТБ МС- правоприемник ОАО СК "Росно-МС" </t>
  </si>
  <si>
    <t xml:space="preserve">Филиал ООО "Страховая компания "Ингосстрах-М" в г.Оренбурге </t>
  </si>
  <si>
    <t>Филиал АО "МАСК"МАКС-М" в г.Оренбурге</t>
  </si>
  <si>
    <t>СПРАВОЧНО
переходящий на август 2017г.  остаток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</si>
</sst>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р_._-;\-* #,##0.00_р_._-;_-* &quot;-&quot;??_р_._-;_-@_-"/>
    <numFmt numFmtId="164" formatCode="0.0"/>
    <numFmt numFmtId="165" formatCode="0.000"/>
    <numFmt numFmtId="166" formatCode="0.0000"/>
    <numFmt numFmtId="167" formatCode="#,##0.0000"/>
    <numFmt numFmtId="168" formatCode="#,##0.000"/>
    <numFmt numFmtId="169" formatCode="#,##0.0"/>
    <numFmt numFmtId="170" formatCode="_-* #,##0\ _₽_-;\-* #,##0\ _₽_-;_-* &quot;-&quot;??\ _₽_-;_-@_-"/>
  </numFmts>
  <fonts count="49" x14ac:knownFonts="1">
    <font>
      <sz val="8"/>
      <name val="Arial"/>
      <family val="2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Arial"/>
      <family val="2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</font>
    <font>
      <sz val="8"/>
      <color indexed="8"/>
      <name val="Arial"/>
      <family val="2"/>
      <charset val="204"/>
    </font>
    <font>
      <sz val="8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43" fontId="4" fillId="0" borderId="0" applyFont="0" applyFill="0" applyBorder="0" applyAlignment="0" applyProtection="0"/>
    <xf numFmtId="0" fontId="1" fillId="0" borderId="0"/>
  </cellStyleXfs>
  <cellXfs count="394">
    <xf numFmtId="0" fontId="0" fillId="0" borderId="0" xfId="0"/>
    <xf numFmtId="0" fontId="0" fillId="0" borderId="0" xfId="0" applyAlignment="1">
      <alignment horizontal="left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right" vertical="center"/>
    </xf>
    <xf numFmtId="1" fontId="0" fillId="0" borderId="1" xfId="0" applyNumberFormat="1" applyFont="1" applyBorder="1" applyAlignment="1">
      <alignment horizontal="right" vertical="center"/>
    </xf>
    <xf numFmtId="3" fontId="0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left" textRotation="90"/>
    </xf>
    <xf numFmtId="0" fontId="0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center"/>
    </xf>
    <xf numFmtId="3" fontId="0" fillId="2" borderId="1" xfId="0" applyNumberFormat="1" applyFont="1" applyFill="1" applyBorder="1" applyAlignment="1">
      <alignment horizontal="right" vertical="center"/>
    </xf>
    <xf numFmtId="1" fontId="0" fillId="2" borderId="1" xfId="0" applyNumberFormat="1" applyFont="1" applyFill="1" applyBorder="1" applyAlignment="1">
      <alignment horizontal="right" vertical="center"/>
    </xf>
    <xf numFmtId="3" fontId="0" fillId="3" borderId="1" xfId="0" applyNumberFormat="1" applyFont="1" applyFill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3" fontId="5" fillId="0" borderId="8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1" fontId="5" fillId="0" borderId="8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right" vertical="center"/>
    </xf>
    <xf numFmtId="1" fontId="0" fillId="0" borderId="8" xfId="0" applyNumberFormat="1" applyBorder="1" applyAlignment="1">
      <alignment horizontal="right" vertical="center"/>
    </xf>
    <xf numFmtId="3" fontId="0" fillId="0" borderId="8" xfId="0" applyNumberFormat="1" applyBorder="1" applyAlignment="1">
      <alignment horizontal="right" vertical="center"/>
    </xf>
    <xf numFmtId="0" fontId="6" fillId="0" borderId="8" xfId="0" applyFont="1" applyBorder="1" applyAlignment="1">
      <alignment horizontal="left" vertical="center" wrapText="1"/>
    </xf>
    <xf numFmtId="0" fontId="0" fillId="0" borderId="0" xfId="0" applyAlignment="1"/>
    <xf numFmtId="0" fontId="11" fillId="0" borderId="11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left" wrapText="1"/>
    </xf>
    <xf numFmtId="3" fontId="7" fillId="0" borderId="11" xfId="0" applyNumberFormat="1" applyFont="1" applyBorder="1" applyAlignment="1">
      <alignment horizontal="right" vertical="center" wrapText="1"/>
    </xf>
    <xf numFmtId="3" fontId="12" fillId="4" borderId="11" xfId="0" applyNumberFormat="1" applyFont="1" applyFill="1" applyBorder="1" applyAlignment="1">
      <alignment horizontal="right" vertical="center" wrapText="1"/>
    </xf>
    <xf numFmtId="3" fontId="12" fillId="5" borderId="11" xfId="0" applyNumberFormat="1" applyFont="1" applyFill="1" applyBorder="1" applyAlignment="1">
      <alignment horizontal="center" vertical="center" wrapText="1"/>
    </xf>
    <xf numFmtId="3" fontId="12" fillId="6" borderId="11" xfId="0" applyNumberFormat="1" applyFont="1" applyFill="1" applyBorder="1" applyAlignment="1">
      <alignment horizontal="right" vertical="center" wrapText="1"/>
    </xf>
    <xf numFmtId="1" fontId="7" fillId="0" borderId="11" xfId="0" applyNumberFormat="1" applyFont="1" applyBorder="1" applyAlignment="1">
      <alignment horizontal="right" vertical="center" wrapText="1"/>
    </xf>
    <xf numFmtId="3" fontId="12" fillId="0" borderId="11" xfId="0" applyNumberFormat="1" applyFont="1" applyBorder="1" applyAlignment="1">
      <alignment horizontal="right" vertical="center" wrapText="1"/>
    </xf>
    <xf numFmtId="2" fontId="12" fillId="4" borderId="11" xfId="0" applyNumberFormat="1" applyFont="1" applyFill="1" applyBorder="1" applyAlignment="1">
      <alignment horizontal="center" vertical="center" wrapText="1"/>
    </xf>
    <xf numFmtId="164" fontId="12" fillId="4" borderId="11" xfId="0" applyNumberFormat="1" applyFont="1" applyFill="1" applyBorder="1" applyAlignment="1">
      <alignment horizontal="center" vertical="center" wrapText="1"/>
    </xf>
    <xf numFmtId="1" fontId="12" fillId="4" borderId="11" xfId="0" applyNumberFormat="1" applyFont="1" applyFill="1" applyBorder="1" applyAlignment="1">
      <alignment horizontal="center" vertical="center" wrapText="1"/>
    </xf>
    <xf numFmtId="0" fontId="12" fillId="4" borderId="1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wrapText="1"/>
    </xf>
    <xf numFmtId="165" fontId="0" fillId="0" borderId="0" xfId="0" applyNumberFormat="1"/>
    <xf numFmtId="0" fontId="15" fillId="0" borderId="0" xfId="0" applyFont="1" applyAlignment="1">
      <alignment wrapText="1"/>
    </xf>
    <xf numFmtId="4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13" xfId="0" applyFont="1" applyBorder="1" applyAlignment="1">
      <alignment wrapText="1"/>
    </xf>
    <xf numFmtId="4" fontId="19" fillId="5" borderId="1" xfId="3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165" fontId="15" fillId="0" borderId="1" xfId="0" applyNumberFormat="1" applyFont="1" applyBorder="1" applyAlignment="1">
      <alignment horizontal="center" wrapText="1"/>
    </xf>
    <xf numFmtId="165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center" wrapText="1"/>
    </xf>
    <xf numFmtId="1" fontId="15" fillId="0" borderId="1" xfId="0" applyNumberFormat="1" applyFont="1" applyBorder="1" applyAlignment="1">
      <alignment horizontal="center"/>
    </xf>
    <xf numFmtId="0" fontId="19" fillId="0" borderId="1" xfId="3" applyNumberFormat="1" applyFont="1" applyBorder="1" applyAlignment="1">
      <alignment horizontal="left" wrapText="1"/>
    </xf>
    <xf numFmtId="0" fontId="19" fillId="0" borderId="1" xfId="3" applyNumberFormat="1" applyFont="1" applyBorder="1" applyAlignment="1">
      <alignment wrapText="1"/>
    </xf>
    <xf numFmtId="3" fontId="15" fillId="0" borderId="1" xfId="0" applyNumberFormat="1" applyFont="1" applyBorder="1"/>
    <xf numFmtId="3" fontId="19" fillId="7" borderId="1" xfId="4" applyNumberFormat="1" applyFont="1" applyFill="1" applyBorder="1" applyAlignment="1">
      <alignment horizontal="right"/>
    </xf>
    <xf numFmtId="165" fontId="15" fillId="0" borderId="1" xfId="0" applyNumberFormat="1" applyFont="1" applyBorder="1"/>
    <xf numFmtId="2" fontId="15" fillId="0" borderId="1" xfId="0" applyNumberFormat="1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1" fontId="17" fillId="0" borderId="1" xfId="0" applyNumberFormat="1" applyFont="1" applyFill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4" fontId="15" fillId="0" borderId="1" xfId="0" applyNumberFormat="1" applyFont="1" applyBorder="1"/>
    <xf numFmtId="1" fontId="17" fillId="8" borderId="1" xfId="0" applyNumberFormat="1" applyFont="1" applyFill="1" applyBorder="1" applyAlignment="1">
      <alignment horizontal="right"/>
    </xf>
    <xf numFmtId="0" fontId="19" fillId="0" borderId="4" xfId="3" applyNumberFormat="1" applyFont="1" applyBorder="1" applyAlignment="1">
      <alignment horizontal="left" wrapText="1"/>
    </xf>
    <xf numFmtId="1" fontId="17" fillId="0" borderId="15" xfId="0" applyNumberFormat="1" applyFont="1" applyFill="1" applyBorder="1" applyAlignment="1">
      <alignment horizontal="right"/>
    </xf>
    <xf numFmtId="0" fontId="15" fillId="0" borderId="4" xfId="0" applyFont="1" applyBorder="1" applyAlignment="1">
      <alignment horizontal="left"/>
    </xf>
    <xf numFmtId="0" fontId="15" fillId="0" borderId="4" xfId="0" applyFont="1" applyBorder="1" applyAlignment="1">
      <alignment horizontal="right" wrapText="1"/>
    </xf>
    <xf numFmtId="2" fontId="15" fillId="0" borderId="1" xfId="0" applyNumberFormat="1" applyFont="1" applyBorder="1"/>
    <xf numFmtId="0" fontId="15" fillId="0" borderId="4" xfId="0" applyFont="1" applyBorder="1" applyAlignment="1"/>
    <xf numFmtId="0" fontId="15" fillId="0" borderId="1" xfId="0" applyFont="1" applyBorder="1" applyAlignment="1">
      <alignment horizontal="right"/>
    </xf>
    <xf numFmtId="1" fontId="17" fillId="0" borderId="15" xfId="0" applyNumberFormat="1" applyFont="1" applyBorder="1" applyAlignment="1">
      <alignment horizontal="right"/>
    </xf>
    <xf numFmtId="0" fontId="15" fillId="0" borderId="15" xfId="0" applyFont="1" applyBorder="1"/>
    <xf numFmtId="0" fontId="15" fillId="0" borderId="0" xfId="0" applyFont="1"/>
    <xf numFmtId="3" fontId="0" fillId="0" borderId="0" xfId="0" applyNumberFormat="1"/>
    <xf numFmtId="1" fontId="15" fillId="0" borderId="0" xfId="0" applyNumberFormat="1" applyFont="1" applyAlignment="1">
      <alignment horizontal="center"/>
    </xf>
    <xf numFmtId="3" fontId="20" fillId="0" borderId="0" xfId="0" applyNumberFormat="1" applyFont="1"/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vertical="center" wrapText="1"/>
    </xf>
    <xf numFmtId="167" fontId="15" fillId="0" borderId="1" xfId="0" applyNumberFormat="1" applyFont="1" applyBorder="1"/>
    <xf numFmtId="4" fontId="15" fillId="0" borderId="1" xfId="0" applyNumberFormat="1" applyFont="1" applyBorder="1" applyAlignment="1"/>
    <xf numFmtId="1" fontId="17" fillId="0" borderId="1" xfId="0" applyNumberFormat="1" applyFont="1" applyBorder="1" applyAlignment="1">
      <alignment horizontal="right"/>
    </xf>
    <xf numFmtId="4" fontId="0" fillId="0" borderId="0" xfId="0" applyNumberFormat="1"/>
    <xf numFmtId="3" fontId="15" fillId="0" borderId="4" xfId="0" applyNumberFormat="1" applyFont="1" applyBorder="1"/>
    <xf numFmtId="4" fontId="15" fillId="0" borderId="4" xfId="0" applyNumberFormat="1" applyFont="1" applyBorder="1"/>
    <xf numFmtId="4" fontId="15" fillId="0" borderId="4" xfId="0" applyNumberFormat="1" applyFont="1" applyBorder="1" applyAlignment="1"/>
    <xf numFmtId="1" fontId="15" fillId="0" borderId="15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166" fontId="0" fillId="0" borderId="0" xfId="0" applyNumberFormat="1"/>
    <xf numFmtId="166" fontId="15" fillId="0" borderId="0" xfId="0" applyNumberFormat="1" applyFont="1"/>
    <xf numFmtId="3" fontId="15" fillId="0" borderId="0" xfId="0" applyNumberFormat="1" applyFont="1"/>
    <xf numFmtId="0" fontId="0" fillId="0" borderId="0" xfId="0" applyFill="1"/>
    <xf numFmtId="10" fontId="0" fillId="0" borderId="0" xfId="0" applyNumberFormat="1" applyFill="1" applyAlignment="1">
      <alignment vertical="center" wrapText="1"/>
    </xf>
    <xf numFmtId="0" fontId="16" fillId="0" borderId="0" xfId="0" applyFont="1" applyAlignment="1">
      <alignment horizontal="center" wrapText="1"/>
    </xf>
    <xf numFmtId="2" fontId="0" fillId="0" borderId="0" xfId="0" applyNumberFormat="1"/>
    <xf numFmtId="3" fontId="19" fillId="8" borderId="1" xfId="3" applyNumberFormat="1" applyFont="1" applyFill="1" applyBorder="1" applyAlignment="1">
      <alignment horizontal="center" vertical="center" wrapText="1"/>
    </xf>
    <xf numFmtId="2" fontId="0" fillId="8" borderId="0" xfId="0" applyNumberFormat="1" applyFill="1"/>
    <xf numFmtId="0" fontId="0" fillId="8" borderId="0" xfId="0" applyFill="1"/>
    <xf numFmtId="3" fontId="15" fillId="8" borderId="1" xfId="5" applyNumberFormat="1" applyFont="1" applyFill="1" applyBorder="1" applyAlignment="1"/>
    <xf numFmtId="10" fontId="15" fillId="0" borderId="1" xfId="6" applyNumberFormat="1" applyFont="1" applyBorder="1" applyAlignment="1"/>
    <xf numFmtId="167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167" fontId="0" fillId="8" borderId="1" xfId="0" applyNumberFormat="1" applyFill="1" applyBorder="1"/>
    <xf numFmtId="3" fontId="17" fillId="8" borderId="1" xfId="0" applyNumberFormat="1" applyFont="1" applyFill="1" applyBorder="1"/>
    <xf numFmtId="3" fontId="17" fillId="0" borderId="1" xfId="0" applyNumberFormat="1" applyFont="1" applyBorder="1"/>
    <xf numFmtId="3" fontId="0" fillId="0" borderId="1" xfId="0" applyNumberFormat="1" applyBorder="1"/>
    <xf numFmtId="0" fontId="15" fillId="0" borderId="1" xfId="0" applyFont="1" applyBorder="1" applyAlignment="1">
      <alignment horizontal="left"/>
    </xf>
    <xf numFmtId="0" fontId="15" fillId="0" borderId="1" xfId="6" applyFont="1" applyBorder="1" applyAlignment="1">
      <alignment horizontal="right" wrapText="1"/>
    </xf>
    <xf numFmtId="3" fontId="15" fillId="0" borderId="1" xfId="6" applyNumberFormat="1" applyFont="1" applyFill="1" applyBorder="1"/>
    <xf numFmtId="0" fontId="15" fillId="0" borderId="1" xfId="0" applyFont="1" applyBorder="1"/>
    <xf numFmtId="10" fontId="0" fillId="0" borderId="0" xfId="0" applyNumberFormat="1"/>
    <xf numFmtId="168" fontId="0" fillId="0" borderId="0" xfId="0" applyNumberFormat="1"/>
    <xf numFmtId="0" fontId="15" fillId="0" borderId="1" xfId="0" applyFont="1" applyBorder="1" applyAlignment="1"/>
    <xf numFmtId="168" fontId="15" fillId="0" borderId="0" xfId="0" applyNumberFormat="1" applyFont="1"/>
    <xf numFmtId="0" fontId="0" fillId="0" borderId="0" xfId="0" applyAlignment="1">
      <alignment vertical="center"/>
    </xf>
    <xf numFmtId="1" fontId="17" fillId="9" borderId="1" xfId="0" applyNumberFormat="1" applyFont="1" applyFill="1" applyBorder="1" applyAlignment="1">
      <alignment horizontal="right"/>
    </xf>
    <xf numFmtId="0" fontId="19" fillId="5" borderId="1" xfId="3" applyNumberFormat="1" applyFont="1" applyFill="1" applyBorder="1" applyAlignment="1">
      <alignment horizontal="left" vertical="center" wrapText="1"/>
    </xf>
    <xf numFmtId="0" fontId="19" fillId="5" borderId="1" xfId="3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21" fillId="0" borderId="1" xfId="3" applyNumberFormat="1" applyFont="1" applyBorder="1" applyAlignment="1">
      <alignment horizontal="left" wrapText="1"/>
    </xf>
    <xf numFmtId="0" fontId="21" fillId="0" borderId="1" xfId="3" applyNumberFormat="1" applyFont="1" applyBorder="1" applyAlignment="1">
      <alignment wrapText="1"/>
    </xf>
    <xf numFmtId="3" fontId="22" fillId="0" borderId="1" xfId="3" applyNumberFormat="1" applyFont="1" applyBorder="1" applyAlignment="1">
      <alignment wrapText="1"/>
    </xf>
    <xf numFmtId="3" fontId="23" fillId="0" borderId="1" xfId="0" applyNumberFormat="1" applyFont="1" applyBorder="1" applyAlignment="1">
      <alignment wrapText="1"/>
    </xf>
    <xf numFmtId="4" fontId="23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right" wrapText="1"/>
    </xf>
    <xf numFmtId="3" fontId="24" fillId="0" borderId="1" xfId="0" applyNumberFormat="1" applyFont="1" applyBorder="1" applyAlignment="1"/>
    <xf numFmtId="10" fontId="24" fillId="0" borderId="1" xfId="0" applyNumberFormat="1" applyFont="1" applyBorder="1" applyAlignment="1"/>
    <xf numFmtId="2" fontId="15" fillId="0" borderId="0" xfId="0" applyNumberFormat="1" applyFont="1" applyAlignment="1">
      <alignment wrapText="1"/>
    </xf>
    <xf numFmtId="10" fontId="15" fillId="0" borderId="0" xfId="0" applyNumberFormat="1" applyFont="1"/>
    <xf numFmtId="0" fontId="0" fillId="10" borderId="1" xfId="0" applyFill="1" applyBorder="1"/>
    <xf numFmtId="2" fontId="19" fillId="5" borderId="2" xfId="3" applyNumberFormat="1" applyFont="1" applyFill="1" applyBorder="1" applyAlignment="1">
      <alignment vertical="center" wrapText="1"/>
    </xf>
    <xf numFmtId="4" fontId="24" fillId="0" borderId="1" xfId="0" applyNumberFormat="1" applyFont="1" applyFill="1" applyBorder="1" applyAlignment="1">
      <alignment horizontal="right"/>
    </xf>
    <xf numFmtId="4" fontId="24" fillId="0" borderId="1" xfId="0" applyNumberFormat="1" applyFont="1" applyBorder="1" applyAlignment="1">
      <alignment horizontal="right"/>
    </xf>
    <xf numFmtId="4" fontId="24" fillId="10" borderId="1" xfId="0" applyNumberFormat="1" applyFont="1" applyFill="1" applyBorder="1" applyAlignment="1">
      <alignment horizontal="right"/>
    </xf>
    <xf numFmtId="4" fontId="24" fillId="8" borderId="1" xfId="0" applyNumberFormat="1" applyFont="1" applyFill="1" applyBorder="1" applyAlignment="1">
      <alignment horizontal="right"/>
    </xf>
    <xf numFmtId="4" fontId="25" fillId="0" borderId="1" xfId="0" applyNumberFormat="1" applyFont="1" applyBorder="1" applyAlignment="1">
      <alignment horizontal="right"/>
    </xf>
    <xf numFmtId="4" fontId="0" fillId="0" borderId="0" xfId="0" applyNumberFormat="1" applyFill="1"/>
    <xf numFmtId="2" fontId="0" fillId="0" borderId="0" xfId="0" applyNumberFormat="1" applyFill="1"/>
    <xf numFmtId="1" fontId="15" fillId="0" borderId="1" xfId="0" applyNumberFormat="1" applyFont="1" applyBorder="1" applyAlignment="1">
      <alignment horizontal="left" wrapText="1"/>
    </xf>
    <xf numFmtId="0" fontId="26" fillId="0" borderId="0" xfId="1" applyFont="1"/>
    <xf numFmtId="0" fontId="30" fillId="0" borderId="1" xfId="1" applyFont="1" applyBorder="1" applyAlignment="1">
      <alignment horizontal="center" vertical="center"/>
    </xf>
    <xf numFmtId="3" fontId="29" fillId="0" borderId="1" xfId="1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4" fontId="32" fillId="0" borderId="1" xfId="0" applyNumberFormat="1" applyFont="1" applyBorder="1" applyAlignment="1">
      <alignment horizontal="center" vertical="center" wrapText="1"/>
    </xf>
    <xf numFmtId="3" fontId="32" fillId="0" borderId="1" xfId="0" applyNumberFormat="1" applyFont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3" fontId="32" fillId="6" borderId="1" xfId="0" applyNumberFormat="1" applyFont="1" applyFill="1" applyBorder="1" applyAlignment="1">
      <alignment horizontal="center" vertical="center" wrapText="1"/>
    </xf>
    <xf numFmtId="4" fontId="32" fillId="6" borderId="1" xfId="0" applyNumberFormat="1" applyFont="1" applyFill="1" applyBorder="1" applyAlignment="1">
      <alignment horizontal="center" vertical="center" wrapText="1"/>
    </xf>
    <xf numFmtId="4" fontId="33" fillId="5" borderId="1" xfId="0" applyNumberFormat="1" applyFont="1" applyFill="1" applyBorder="1" applyAlignment="1">
      <alignment horizontal="center" vertical="center"/>
    </xf>
    <xf numFmtId="3" fontId="33" fillId="5" borderId="1" xfId="0" applyNumberFormat="1" applyFont="1" applyFill="1" applyBorder="1" applyAlignment="1">
      <alignment horizontal="center" vertical="center"/>
    </xf>
    <xf numFmtId="0" fontId="34" fillId="0" borderId="0" xfId="0" applyFont="1"/>
    <xf numFmtId="0" fontId="0" fillId="0" borderId="0" xfId="0" applyAlignment="1">
      <alignment horizontal="left" vertical="top"/>
    </xf>
    <xf numFmtId="0" fontId="29" fillId="0" borderId="1" xfId="1" applyFont="1" applyBorder="1" applyAlignment="1">
      <alignment horizontal="center" vertical="center" wrapText="1"/>
    </xf>
    <xf numFmtId="0" fontId="0" fillId="0" borderId="0" xfId="0" applyBorder="1"/>
    <xf numFmtId="0" fontId="15" fillId="0" borderId="0" xfId="8" applyFont="1" applyFill="1" applyAlignment="1">
      <alignment horizontal="center" vertical="center" wrapText="1"/>
    </xf>
    <xf numFmtId="0" fontId="35" fillId="5" borderId="14" xfId="3" applyNumberFormat="1" applyFont="1" applyFill="1" applyBorder="1" applyAlignment="1">
      <alignment horizontal="center" vertical="center" wrapText="1"/>
    </xf>
    <xf numFmtId="0" fontId="35" fillId="5" borderId="1" xfId="3" applyNumberFormat="1" applyFont="1" applyFill="1" applyBorder="1" applyAlignment="1">
      <alignment horizontal="center" vertical="center" wrapText="1"/>
    </xf>
    <xf numFmtId="3" fontId="35" fillId="5" borderId="14" xfId="3" applyNumberFormat="1" applyFont="1" applyFill="1" applyBorder="1" applyAlignment="1">
      <alignment horizontal="center" vertical="center" wrapText="1"/>
    </xf>
    <xf numFmtId="0" fontId="36" fillId="5" borderId="14" xfId="0" applyFont="1" applyFill="1" applyBorder="1" applyAlignment="1">
      <alignment horizontal="center" vertical="center" wrapText="1"/>
    </xf>
    <xf numFmtId="2" fontId="36" fillId="5" borderId="14" xfId="0" applyNumberFormat="1" applyFont="1" applyFill="1" applyBorder="1" applyAlignment="1">
      <alignment horizontal="center" vertical="center" wrapText="1"/>
    </xf>
    <xf numFmtId="4" fontId="36" fillId="5" borderId="14" xfId="3" applyNumberFormat="1" applyFont="1" applyFill="1" applyBorder="1" applyAlignment="1">
      <alignment horizontal="center" vertical="center" wrapText="1"/>
    </xf>
    <xf numFmtId="4" fontId="35" fillId="5" borderId="1" xfId="3" applyNumberFormat="1" applyFont="1" applyFill="1" applyBorder="1" applyAlignment="1">
      <alignment horizontal="center" vertical="center" wrapText="1"/>
    </xf>
    <xf numFmtId="1" fontId="35" fillId="5" borderId="14" xfId="3" applyNumberFormat="1" applyFont="1" applyFill="1" applyBorder="1" applyAlignment="1">
      <alignment horizontal="center" vertical="center" wrapText="1"/>
    </xf>
    <xf numFmtId="0" fontId="36" fillId="0" borderId="0" xfId="0" applyFont="1"/>
    <xf numFmtId="0" fontId="36" fillId="0" borderId="1" xfId="0" applyFont="1" applyBorder="1" applyAlignment="1">
      <alignment horizontal="center"/>
    </xf>
    <xf numFmtId="1" fontId="36" fillId="0" borderId="1" xfId="0" applyNumberFormat="1" applyFont="1" applyBorder="1" applyAlignment="1">
      <alignment horizontal="center" wrapText="1"/>
    </xf>
    <xf numFmtId="0" fontId="36" fillId="0" borderId="1" xfId="0" applyFont="1" applyBorder="1" applyAlignment="1">
      <alignment horizontal="center" wrapText="1"/>
    </xf>
    <xf numFmtId="169" fontId="32" fillId="6" borderId="1" xfId="0" applyNumberFormat="1" applyFont="1" applyFill="1" applyBorder="1" applyAlignment="1">
      <alignment horizontal="center" vertical="center" wrapText="1"/>
    </xf>
    <xf numFmtId="169" fontId="33" fillId="6" borderId="1" xfId="0" applyNumberFormat="1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4" fontId="32" fillId="8" borderId="1" xfId="0" applyNumberFormat="1" applyFont="1" applyFill="1" applyBorder="1" applyAlignment="1">
      <alignment horizontal="center" vertical="center" wrapText="1"/>
    </xf>
    <xf numFmtId="3" fontId="32" fillId="8" borderId="1" xfId="0" applyNumberFormat="1" applyFont="1" applyFill="1" applyBorder="1" applyAlignment="1">
      <alignment horizontal="center" vertical="center" wrapText="1"/>
    </xf>
    <xf numFmtId="0" fontId="20" fillId="0" borderId="0" xfId="1" applyFont="1" applyBorder="1" applyAlignment="1">
      <alignment wrapText="1"/>
    </xf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3" fontId="40" fillId="0" borderId="1" xfId="0" applyNumberFormat="1" applyFont="1" applyBorder="1" applyAlignment="1">
      <alignment horizontal="center" vertical="center" wrapText="1"/>
    </xf>
    <xf numFmtId="3" fontId="38" fillId="0" borderId="1" xfId="0" applyNumberFormat="1" applyFont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1" fillId="0" borderId="0" xfId="0" applyFont="1"/>
    <xf numFmtId="170" fontId="31" fillId="0" borderId="0" xfId="9" applyNumberFormat="1" applyFont="1" applyAlignment="1">
      <alignment horizontal="right" wrapText="1"/>
    </xf>
    <xf numFmtId="0" fontId="31" fillId="0" borderId="0" xfId="0" applyFont="1" applyAlignment="1">
      <alignment horizontal="right" wrapText="1"/>
    </xf>
    <xf numFmtId="1" fontId="31" fillId="0" borderId="0" xfId="0" applyNumberFormat="1" applyFont="1" applyAlignment="1">
      <alignment horizontal="right" wrapText="1"/>
    </xf>
    <xf numFmtId="170" fontId="31" fillId="0" borderId="0" xfId="0" applyNumberFormat="1" applyFont="1" applyAlignment="1">
      <alignment horizontal="right" wrapText="1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/>
    </xf>
    <xf numFmtId="3" fontId="26" fillId="0" borderId="1" xfId="0" applyNumberFormat="1" applyFont="1" applyBorder="1" applyAlignment="1">
      <alignment horizontal="center"/>
    </xf>
    <xf numFmtId="4" fontId="38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/>
    </xf>
    <xf numFmtId="3" fontId="38" fillId="0" borderId="1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3" fontId="38" fillId="8" borderId="1" xfId="0" applyNumberFormat="1" applyFont="1" applyFill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vertical="center" wrapText="1"/>
    </xf>
    <xf numFmtId="0" fontId="41" fillId="0" borderId="0" xfId="0" applyFont="1"/>
    <xf numFmtId="0" fontId="43" fillId="8" borderId="1" xfId="0" applyFont="1" applyFill="1" applyBorder="1" applyAlignment="1">
      <alignment horizontal="center" vertical="center"/>
    </xf>
    <xf numFmtId="0" fontId="44" fillId="7" borderId="1" xfId="0" applyNumberFormat="1" applyFont="1" applyFill="1" applyBorder="1" applyAlignment="1">
      <alignment horizontal="left" vertical="top" wrapText="1" indent="1"/>
    </xf>
    <xf numFmtId="1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44" fillId="7" borderId="1" xfId="0" applyNumberFormat="1" applyFont="1" applyFill="1" applyBorder="1" applyAlignment="1">
      <alignment horizontal="left" wrapText="1"/>
    </xf>
    <xf numFmtId="0" fontId="45" fillId="7" borderId="1" xfId="0" applyNumberFormat="1" applyFont="1" applyFill="1" applyBorder="1" applyAlignment="1">
      <alignment horizontal="left" wrapText="1"/>
    </xf>
    <xf numFmtId="1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" fontId="44" fillId="7" borderId="1" xfId="0" applyNumberFormat="1" applyFont="1" applyFill="1" applyBorder="1" applyAlignment="1">
      <alignment horizontal="center" vertical="center" wrapText="1"/>
    </xf>
    <xf numFmtId="4" fontId="44" fillId="7" borderId="1" xfId="0" applyNumberFormat="1" applyFont="1" applyFill="1" applyBorder="1" applyAlignment="1">
      <alignment horizontal="center" vertical="center" wrapText="1"/>
    </xf>
    <xf numFmtId="0" fontId="45" fillId="7" borderId="1" xfId="5" applyNumberFormat="1" applyFont="1" applyFill="1" applyBorder="1" applyAlignment="1">
      <alignment horizontal="left" vertical="center" wrapText="1"/>
    </xf>
    <xf numFmtId="0" fontId="2" fillId="0" borderId="1" xfId="10" applyNumberFormat="1" applyFont="1" applyFill="1" applyBorder="1" applyAlignment="1">
      <alignment horizontal="left" vertical="top" wrapText="1"/>
    </xf>
    <xf numFmtId="0" fontId="2" fillId="0" borderId="1" xfId="0" applyFont="1" applyBorder="1"/>
    <xf numFmtId="0" fontId="0" fillId="0" borderId="0" xfId="0" applyAlignment="1">
      <alignment horizontal="center"/>
    </xf>
    <xf numFmtId="0" fontId="0" fillId="0" borderId="16" xfId="0" applyBorder="1"/>
    <xf numFmtId="0" fontId="46" fillId="0" borderId="0" xfId="0" applyFont="1" applyAlignment="1">
      <alignment horizontal="left"/>
    </xf>
    <xf numFmtId="0" fontId="46" fillId="0" borderId="0" xfId="0" applyFont="1"/>
    <xf numFmtId="0" fontId="4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167" fontId="7" fillId="0" borderId="1" xfId="0" applyNumberFormat="1" applyFont="1" applyBorder="1"/>
    <xf numFmtId="2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/>
    <xf numFmtId="4" fontId="7" fillId="0" borderId="1" xfId="0" applyNumberFormat="1" applyFont="1" applyBorder="1" applyAlignment="1">
      <alignment horizontal="right"/>
    </xf>
    <xf numFmtId="1" fontId="12" fillId="0" borderId="1" xfId="0" applyNumberFormat="1" applyFont="1" applyFill="1" applyBorder="1" applyAlignment="1">
      <alignment horizontal="right"/>
    </xf>
    <xf numFmtId="1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/>
    <xf numFmtId="1" fontId="12" fillId="8" borderId="1" xfId="0" applyNumberFormat="1" applyFont="1" applyFill="1" applyBorder="1" applyAlignment="1">
      <alignment horizontal="right"/>
    </xf>
    <xf numFmtId="1" fontId="12" fillId="0" borderId="15" xfId="0" applyNumberFormat="1" applyFont="1" applyFill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4" xfId="0" applyFont="1" applyBorder="1" applyAlignment="1">
      <alignment horizontal="right" wrapText="1"/>
    </xf>
    <xf numFmtId="3" fontId="7" fillId="0" borderId="4" xfId="0" applyNumberFormat="1" applyFont="1" applyBorder="1"/>
    <xf numFmtId="1" fontId="7" fillId="0" borderId="15" xfId="0" applyNumberFormat="1" applyFont="1" applyFill="1" applyBorder="1" applyAlignment="1">
      <alignment horizontal="right"/>
    </xf>
    <xf numFmtId="1" fontId="7" fillId="0" borderId="0" xfId="0" applyNumberFormat="1" applyFont="1" applyAlignment="1">
      <alignment horizontal="center"/>
    </xf>
    <xf numFmtId="0" fontId="15" fillId="0" borderId="0" xfId="1" applyFont="1" applyFill="1" applyAlignment="1">
      <alignment wrapText="1"/>
    </xf>
    <xf numFmtId="4" fontId="47" fillId="5" borderId="1" xfId="3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 wrapText="1"/>
    </xf>
    <xf numFmtId="1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2" fillId="0" borderId="0" xfId="2" applyFont="1" applyFill="1" applyAlignment="1">
      <alignment horizontal="right" vertical="center" wrapText="1"/>
    </xf>
    <xf numFmtId="0" fontId="38" fillId="0" borderId="13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0" xfId="1" applyFont="1" applyBorder="1" applyAlignment="1">
      <alignment horizontal="right" wrapText="1"/>
    </xf>
    <xf numFmtId="0" fontId="42" fillId="0" borderId="0" xfId="0" applyFont="1" applyAlignment="1">
      <alignment horizontal="center" vertical="center" wrapText="1"/>
    </xf>
    <xf numFmtId="0" fontId="38" fillId="8" borderId="2" xfId="0" applyNumberFormat="1" applyFont="1" applyFill="1" applyBorder="1" applyAlignment="1">
      <alignment horizontal="center" vertical="center" wrapText="1"/>
    </xf>
    <xf numFmtId="0" fontId="38" fillId="8" borderId="4" xfId="0" applyNumberFormat="1" applyFont="1" applyFill="1" applyBorder="1" applyAlignment="1">
      <alignment horizontal="center" vertical="center" wrapText="1"/>
    </xf>
    <xf numFmtId="0" fontId="39" fillId="11" borderId="14" xfId="0" applyFont="1" applyFill="1" applyBorder="1" applyAlignment="1">
      <alignment horizontal="left"/>
    </xf>
    <xf numFmtId="0" fontId="39" fillId="11" borderId="17" xfId="0" applyFont="1" applyFill="1" applyBorder="1" applyAlignment="1">
      <alignment horizontal="left"/>
    </xf>
    <xf numFmtId="0" fontId="39" fillId="11" borderId="15" xfId="0" applyFont="1" applyFill="1" applyBorder="1" applyAlignment="1">
      <alignment horizontal="left"/>
    </xf>
    <xf numFmtId="0" fontId="7" fillId="0" borderId="0" xfId="1" applyFont="1" applyBorder="1" applyAlignment="1">
      <alignment horizontal="right" wrapText="1"/>
    </xf>
    <xf numFmtId="0" fontId="38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8" borderId="2" xfId="0" applyFont="1" applyFill="1" applyBorder="1" applyAlignment="1">
      <alignment horizontal="center" vertical="center" wrapText="1"/>
    </xf>
    <xf numFmtId="0" fontId="32" fillId="8" borderId="3" xfId="0" applyFont="1" applyFill="1" applyBorder="1" applyAlignment="1">
      <alignment horizontal="center" vertical="center" wrapText="1"/>
    </xf>
    <xf numFmtId="0" fontId="33" fillId="5" borderId="1" xfId="0" applyFont="1" applyFill="1" applyBorder="1" applyAlignment="1">
      <alignment horizontal="left" vertical="center"/>
    </xf>
    <xf numFmtId="0" fontId="2" fillId="0" borderId="0" xfId="1" applyFont="1" applyBorder="1" applyAlignment="1">
      <alignment horizontal="right" wrapText="1"/>
    </xf>
    <xf numFmtId="0" fontId="27" fillId="0" borderId="13" xfId="1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2" applyFont="1" applyAlignment="1">
      <alignment horizontal="right" wrapText="1"/>
    </xf>
    <xf numFmtId="0" fontId="4" fillId="0" borderId="0" xfId="2" applyAlignment="1">
      <alignment horizontal="right" wrapText="1"/>
    </xf>
    <xf numFmtId="0" fontId="0" fillId="0" borderId="0" xfId="0" applyAlignment="1">
      <alignment horizont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2" xfId="0" applyNumberFormat="1" applyFont="1" applyBorder="1" applyAlignment="1">
      <alignment horizontal="center" vertical="center" textRotation="90" wrapText="1"/>
    </xf>
    <xf numFmtId="0" fontId="0" fillId="0" borderId="3" xfId="0" applyNumberFormat="1" applyFont="1" applyBorder="1" applyAlignment="1">
      <alignment horizontal="center" vertical="center" textRotation="90" wrapText="1"/>
    </xf>
    <xf numFmtId="0" fontId="0" fillId="0" borderId="4" xfId="0" applyNumberFormat="1" applyFont="1" applyBorder="1" applyAlignment="1">
      <alignment horizontal="center" vertical="center" textRotation="90" wrapText="1"/>
    </xf>
    <xf numFmtId="0" fontId="2" fillId="0" borderId="0" xfId="1" applyFont="1" applyFill="1" applyAlignment="1">
      <alignment horizontal="right" wrapText="1"/>
    </xf>
    <xf numFmtId="0" fontId="3" fillId="0" borderId="0" xfId="0" applyNumberFormat="1" applyFont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left" wrapText="1"/>
    </xf>
    <xf numFmtId="0" fontId="0" fillId="0" borderId="5" xfId="0" applyNumberFormat="1" applyFont="1" applyBorder="1" applyAlignment="1">
      <alignment horizontal="left" wrapText="1"/>
    </xf>
    <xf numFmtId="0" fontId="0" fillId="0" borderId="6" xfId="0" applyNumberFormat="1" applyFont="1" applyBorder="1" applyAlignment="1">
      <alignment horizontal="left" wrapText="1"/>
    </xf>
    <xf numFmtId="0" fontId="0" fillId="0" borderId="1" xfId="0" applyNumberFormat="1" applyFont="1" applyBorder="1" applyAlignment="1">
      <alignment horizontal="center" vertical="center"/>
    </xf>
    <xf numFmtId="0" fontId="12" fillId="0" borderId="11" xfId="0" applyNumberFormat="1" applyFont="1" applyBorder="1" applyAlignment="1">
      <alignment horizontal="left" wrapText="1"/>
    </xf>
    <xf numFmtId="0" fontId="15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right" wrapText="1"/>
    </xf>
    <xf numFmtId="0" fontId="12" fillId="0" borderId="0" xfId="0" applyNumberFormat="1" applyFont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13" fillId="0" borderId="10" xfId="0" applyNumberFormat="1" applyFont="1" applyBorder="1" applyAlignment="1">
      <alignment horizontal="center" vertical="center" wrapText="1"/>
    </xf>
    <xf numFmtId="0" fontId="13" fillId="0" borderId="12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12" fillId="6" borderId="10" xfId="0" applyNumberFormat="1" applyFont="1" applyFill="1" applyBorder="1" applyAlignment="1">
      <alignment horizontal="center" vertical="center" wrapText="1"/>
    </xf>
    <xf numFmtId="0" fontId="12" fillId="6" borderId="12" xfId="0" applyNumberFormat="1" applyFont="1" applyFill="1" applyBorder="1" applyAlignment="1">
      <alignment horizontal="center" vertical="center" wrapText="1"/>
    </xf>
    <xf numFmtId="0" fontId="14" fillId="4" borderId="10" xfId="0" applyNumberFormat="1" applyFont="1" applyFill="1" applyBorder="1" applyAlignment="1">
      <alignment horizontal="center" vertical="center" wrapText="1"/>
    </xf>
    <xf numFmtId="0" fontId="14" fillId="4" borderId="1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9" fillId="4" borderId="11" xfId="0" applyNumberFormat="1" applyFont="1" applyFill="1" applyBorder="1" applyAlignment="1">
      <alignment horizontal="center" vertical="center" wrapText="1"/>
    </xf>
    <xf numFmtId="0" fontId="10" fillId="4" borderId="10" xfId="0" applyNumberFormat="1" applyFont="1" applyFill="1" applyBorder="1" applyAlignment="1">
      <alignment horizontal="center" vertical="center" wrapText="1"/>
    </xf>
    <xf numFmtId="0" fontId="10" fillId="4" borderId="12" xfId="0" applyNumberFormat="1" applyFont="1" applyFill="1" applyBorder="1" applyAlignment="1">
      <alignment horizontal="center" vertical="center" wrapText="1"/>
    </xf>
    <xf numFmtId="0" fontId="9" fillId="5" borderId="11" xfId="0" applyNumberFormat="1" applyFont="1" applyFill="1" applyBorder="1" applyAlignment="1">
      <alignment horizontal="center" vertical="center" wrapText="1"/>
    </xf>
    <xf numFmtId="0" fontId="10" fillId="5" borderId="10" xfId="0" applyNumberFormat="1" applyFont="1" applyFill="1" applyBorder="1" applyAlignment="1">
      <alignment horizontal="center" vertical="center" wrapText="1"/>
    </xf>
    <xf numFmtId="0" fontId="10" fillId="5" borderId="12" xfId="0" applyNumberFormat="1" applyFont="1" applyFill="1" applyBorder="1" applyAlignment="1">
      <alignment horizontal="center" vertical="center" wrapText="1"/>
    </xf>
    <xf numFmtId="0" fontId="9" fillId="6" borderId="11" xfId="0" applyNumberFormat="1" applyFont="1" applyFill="1" applyBorder="1" applyAlignment="1">
      <alignment horizontal="center" vertical="center" wrapText="1"/>
    </xf>
    <xf numFmtId="0" fontId="10" fillId="6" borderId="10" xfId="0" applyNumberFormat="1" applyFont="1" applyFill="1" applyBorder="1" applyAlignment="1">
      <alignment horizontal="center" vertical="center" wrapText="1"/>
    </xf>
    <xf numFmtId="0" fontId="10" fillId="6" borderId="1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9" fillId="5" borderId="1" xfId="3" applyNumberFormat="1" applyFont="1" applyFill="1" applyBorder="1" applyAlignment="1">
      <alignment horizontal="left" vertical="center" wrapText="1"/>
    </xf>
    <xf numFmtId="0" fontId="36" fillId="10" borderId="1" xfId="0" applyFont="1" applyFill="1" applyBorder="1" applyAlignment="1">
      <alignment horizontal="center" vertical="center" wrapText="1"/>
    </xf>
    <xf numFmtId="0" fontId="36" fillId="5" borderId="2" xfId="0" applyFont="1" applyFill="1" applyBorder="1" applyAlignment="1">
      <alignment horizontal="center" vertical="center" wrapText="1"/>
    </xf>
    <xf numFmtId="0" fontId="36" fillId="5" borderId="3" xfId="0" applyFont="1" applyFill="1" applyBorder="1" applyAlignment="1">
      <alignment horizontal="center" vertical="center" wrapText="1"/>
    </xf>
    <xf numFmtId="0" fontId="36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7" fillId="0" borderId="13" xfId="0" applyFont="1" applyBorder="1" applyAlignment="1">
      <alignment horizontal="left" wrapText="1"/>
    </xf>
    <xf numFmtId="0" fontId="35" fillId="5" borderId="2" xfId="3" applyNumberFormat="1" applyFont="1" applyFill="1" applyBorder="1" applyAlignment="1">
      <alignment horizontal="center" vertical="center" wrapText="1"/>
    </xf>
    <xf numFmtId="0" fontId="35" fillId="5" borderId="4" xfId="3" applyNumberFormat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right" wrapText="1"/>
    </xf>
    <xf numFmtId="0" fontId="17" fillId="0" borderId="13" xfId="0" applyFont="1" applyBorder="1" applyAlignment="1">
      <alignment horizontal="left" vertical="center" wrapText="1"/>
    </xf>
    <xf numFmtId="0" fontId="19" fillId="5" borderId="2" xfId="3" applyNumberFormat="1" applyFont="1" applyFill="1" applyBorder="1" applyAlignment="1">
      <alignment horizontal="center" vertical="center" wrapText="1"/>
    </xf>
    <xf numFmtId="0" fontId="19" fillId="5" borderId="4" xfId="3" applyNumberFormat="1" applyFont="1" applyFill="1" applyBorder="1" applyAlignment="1">
      <alignment horizontal="center" vertical="center" wrapText="1"/>
    </xf>
    <xf numFmtId="3" fontId="19" fillId="5" borderId="14" xfId="3" applyNumberFormat="1" applyFont="1" applyFill="1" applyBorder="1" applyAlignment="1">
      <alignment horizontal="center" vertical="center" wrapText="1"/>
    </xf>
    <xf numFmtId="3" fontId="19" fillId="5" borderId="15" xfId="3" applyNumberFormat="1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  <xf numFmtId="2" fontId="15" fillId="5" borderId="14" xfId="0" applyNumberFormat="1" applyFont="1" applyFill="1" applyBorder="1" applyAlignment="1">
      <alignment horizontal="center" vertical="center" wrapText="1"/>
    </xf>
    <xf numFmtId="2" fontId="15" fillId="5" borderId="15" xfId="0" applyNumberFormat="1" applyFont="1" applyFill="1" applyBorder="1" applyAlignment="1">
      <alignment horizontal="center" vertical="center" wrapText="1"/>
    </xf>
    <xf numFmtId="4" fontId="15" fillId="5" borderId="14" xfId="3" applyNumberFormat="1" applyFont="1" applyFill="1" applyBorder="1" applyAlignment="1">
      <alignment horizontal="center" vertical="center" wrapText="1"/>
    </xf>
    <xf numFmtId="4" fontId="15" fillId="5" borderId="15" xfId="3" applyNumberFormat="1" applyFont="1" applyFill="1" applyBorder="1" applyAlignment="1">
      <alignment horizontal="center" vertical="center" wrapText="1"/>
    </xf>
    <xf numFmtId="4" fontId="19" fillId="5" borderId="14" xfId="3" applyNumberFormat="1" applyFont="1" applyFill="1" applyBorder="1" applyAlignment="1">
      <alignment horizontal="center" vertical="center" wrapText="1"/>
    </xf>
    <xf numFmtId="4" fontId="19" fillId="5" borderId="15" xfId="3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right" wrapText="1"/>
    </xf>
    <xf numFmtId="4" fontId="47" fillId="5" borderId="14" xfId="3" applyNumberFormat="1" applyFont="1" applyFill="1" applyBorder="1" applyAlignment="1">
      <alignment horizontal="center" vertical="center" wrapText="1"/>
    </xf>
    <xf numFmtId="4" fontId="47" fillId="5" borderId="15" xfId="3" applyNumberFormat="1" applyFont="1" applyFill="1" applyBorder="1" applyAlignment="1">
      <alignment horizontal="center" vertical="center" wrapText="1"/>
    </xf>
    <xf numFmtId="1" fontId="47" fillId="5" borderId="14" xfId="3" applyNumberFormat="1" applyFont="1" applyFill="1" applyBorder="1" applyAlignment="1">
      <alignment horizontal="center" vertical="center" wrapText="1"/>
    </xf>
    <xf numFmtId="1" fontId="47" fillId="5" borderId="15" xfId="3" applyNumberFormat="1" applyFont="1" applyFill="1" applyBorder="1" applyAlignment="1">
      <alignment horizontal="center" vertical="center" wrapText="1"/>
    </xf>
    <xf numFmtId="0" fontId="47" fillId="5" borderId="2" xfId="3" applyNumberFormat="1" applyFont="1" applyFill="1" applyBorder="1" applyAlignment="1">
      <alignment horizontal="center" vertical="center" wrapText="1"/>
    </xf>
    <xf numFmtId="0" fontId="47" fillId="5" borderId="4" xfId="3" applyNumberFormat="1" applyFont="1" applyFill="1" applyBorder="1" applyAlignment="1">
      <alignment horizontal="center" vertical="center" wrapText="1"/>
    </xf>
    <xf numFmtId="3" fontId="47" fillId="5" borderId="14" xfId="3" applyNumberFormat="1" applyFont="1" applyFill="1" applyBorder="1" applyAlignment="1">
      <alignment horizontal="center" vertical="center" wrapText="1"/>
    </xf>
    <xf numFmtId="3" fontId="47" fillId="5" borderId="15" xfId="3" applyNumberFormat="1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2" fontId="9" fillId="5" borderId="14" xfId="0" applyNumberFormat="1" applyFont="1" applyFill="1" applyBorder="1" applyAlignment="1">
      <alignment horizontal="center" vertical="center" wrapText="1"/>
    </xf>
    <xf numFmtId="2" fontId="9" fillId="5" borderId="15" xfId="0" applyNumberFormat="1" applyFont="1" applyFill="1" applyBorder="1" applyAlignment="1">
      <alignment horizontal="center" vertical="center" wrapText="1"/>
    </xf>
    <xf numFmtId="4" fontId="9" fillId="5" borderId="14" xfId="3" applyNumberFormat="1" applyFont="1" applyFill="1" applyBorder="1" applyAlignment="1">
      <alignment horizontal="center" vertical="center" wrapText="1"/>
    </xf>
    <xf numFmtId="4" fontId="9" fillId="5" borderId="15" xfId="3" applyNumberFormat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wrapText="1"/>
    </xf>
    <xf numFmtId="0" fontId="19" fillId="5" borderId="1" xfId="3" applyNumberFormat="1" applyFont="1" applyFill="1" applyBorder="1" applyAlignment="1">
      <alignment horizontal="center" vertical="center" wrapText="1"/>
    </xf>
    <xf numFmtId="1" fontId="19" fillId="5" borderId="1" xfId="3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wrapText="1"/>
    </xf>
    <xf numFmtId="3" fontId="19" fillId="5" borderId="1" xfId="3" applyNumberFormat="1" applyFont="1" applyFill="1" applyBorder="1" applyAlignment="1">
      <alignment horizontal="center" vertical="center" wrapText="1"/>
    </xf>
    <xf numFmtId="10" fontId="19" fillId="5" borderId="1" xfId="3" applyNumberFormat="1" applyFont="1" applyFill="1" applyBorder="1" applyAlignment="1">
      <alignment horizontal="center" vertical="center" wrapText="1"/>
    </xf>
    <xf numFmtId="0" fontId="15" fillId="5" borderId="1" xfId="3" applyNumberFormat="1" applyFont="1" applyFill="1" applyBorder="1" applyAlignment="1">
      <alignment horizontal="center" vertical="center" wrapText="1"/>
    </xf>
    <xf numFmtId="1" fontId="19" fillId="5" borderId="14" xfId="3" applyNumberFormat="1" applyFont="1" applyFill="1" applyBorder="1" applyAlignment="1">
      <alignment horizontal="center" vertical="center" wrapText="1"/>
    </xf>
    <xf numFmtId="1" fontId="19" fillId="5" borderId="15" xfId="3" applyNumberFormat="1" applyFont="1" applyFill="1" applyBorder="1" applyAlignment="1">
      <alignment horizontal="center" vertical="center" wrapText="1"/>
    </xf>
    <xf numFmtId="0" fontId="19" fillId="5" borderId="16" xfId="3" applyNumberFormat="1" applyFont="1" applyFill="1" applyBorder="1" applyAlignment="1">
      <alignment horizontal="center" vertical="center" wrapText="1"/>
    </xf>
    <xf numFmtId="0" fontId="19" fillId="5" borderId="6" xfId="3" applyNumberFormat="1" applyFont="1" applyFill="1" applyBorder="1" applyAlignment="1">
      <alignment horizontal="center" vertical="center" wrapText="1"/>
    </xf>
    <xf numFmtId="166" fontId="15" fillId="5" borderId="14" xfId="0" applyNumberFormat="1" applyFont="1" applyFill="1" applyBorder="1" applyAlignment="1">
      <alignment horizontal="center" vertical="center" wrapText="1"/>
    </xf>
    <xf numFmtId="166" fontId="15" fillId="5" borderId="15" xfId="0" applyNumberFormat="1" applyFont="1" applyFill="1" applyBorder="1" applyAlignment="1">
      <alignment horizontal="center" vertical="center" wrapText="1"/>
    </xf>
    <xf numFmtId="0" fontId="15" fillId="5" borderId="14" xfId="3" applyNumberFormat="1" applyFont="1" applyFill="1" applyBorder="1" applyAlignment="1">
      <alignment horizontal="center" vertical="center" wrapText="1"/>
    </xf>
    <xf numFmtId="0" fontId="15" fillId="5" borderId="15" xfId="3" applyNumberFormat="1" applyFont="1" applyFill="1" applyBorder="1" applyAlignment="1">
      <alignment horizontal="center" vertical="center" wrapText="1"/>
    </xf>
    <xf numFmtId="165" fontId="15" fillId="5" borderId="14" xfId="0" applyNumberFormat="1" applyFont="1" applyFill="1" applyBorder="1" applyAlignment="1">
      <alignment horizontal="center" vertical="center" wrapText="1"/>
    </xf>
    <xf numFmtId="165" fontId="15" fillId="5" borderId="15" xfId="0" applyNumberFormat="1" applyFont="1" applyFill="1" applyBorder="1" applyAlignment="1">
      <alignment horizontal="center" vertical="center" wrapText="1"/>
    </xf>
    <xf numFmtId="4" fontId="19" fillId="5" borderId="1" xfId="3" applyNumberFormat="1" applyFont="1" applyFill="1" applyBorder="1" applyAlignment="1">
      <alignment horizontal="center" vertical="center" wrapText="1"/>
    </xf>
    <xf numFmtId="0" fontId="7" fillId="0" borderId="0" xfId="8" applyFont="1" applyFill="1" applyAlignment="1">
      <alignment horizontal="center" vertical="center" wrapText="1"/>
    </xf>
    <xf numFmtId="0" fontId="7" fillId="0" borderId="0" xfId="8" applyFont="1" applyFill="1"/>
    <xf numFmtId="0" fontId="7" fillId="0" borderId="14" xfId="8" applyFont="1" applyFill="1" applyBorder="1" applyAlignment="1">
      <alignment horizontal="center" vertical="center" wrapText="1"/>
    </xf>
    <xf numFmtId="0" fontId="7" fillId="0" borderId="17" xfId="8" applyFont="1" applyFill="1" applyBorder="1" applyAlignment="1">
      <alignment horizontal="center" vertical="center" wrapText="1"/>
    </xf>
    <xf numFmtId="0" fontId="7" fillId="0" borderId="15" xfId="8" applyFont="1" applyFill="1" applyBorder="1" applyAlignment="1">
      <alignment horizontal="center" vertical="center" wrapText="1"/>
    </xf>
    <xf numFmtId="0" fontId="12" fillId="6" borderId="2" xfId="8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12" fillId="6" borderId="4" xfId="8" applyFont="1" applyFill="1" applyBorder="1" applyAlignment="1">
      <alignment horizontal="center" vertical="center" wrapText="1"/>
    </xf>
    <xf numFmtId="3" fontId="7" fillId="0" borderId="1" xfId="8" applyNumberFormat="1" applyFont="1" applyFill="1" applyBorder="1" applyAlignment="1">
      <alignment horizontal="right" vertical="center" wrapText="1"/>
    </xf>
    <xf numFmtId="3" fontId="7" fillId="2" borderId="1" xfId="8" applyNumberFormat="1" applyFont="1" applyFill="1" applyBorder="1" applyAlignment="1">
      <alignment horizontal="right" vertical="center" wrapText="1"/>
    </xf>
    <xf numFmtId="3" fontId="12" fillId="0" borderId="1" xfId="8" applyNumberFormat="1" applyFont="1" applyFill="1" applyBorder="1" applyAlignment="1">
      <alignment horizontal="right" vertical="center" wrapText="1"/>
    </xf>
    <xf numFmtId="3" fontId="12" fillId="6" borderId="1" xfId="8" applyNumberFormat="1" applyFont="1" applyFill="1" applyBorder="1" applyAlignment="1">
      <alignment horizontal="right" vertical="center" wrapText="1"/>
    </xf>
  </cellXfs>
  <cellStyles count="11">
    <cellStyle name="Обычный" xfId="0" builtinId="0"/>
    <cellStyle name="Обычный 2" xfId="7"/>
    <cellStyle name="Обычный 2 2" xfId="1"/>
    <cellStyle name="Обычный 3" xfId="2"/>
    <cellStyle name="Обычный_Лист1" xfId="5"/>
    <cellStyle name="Обычный_Лист1_прил 9.1" xfId="6"/>
    <cellStyle name="Обычный_Лист2" xfId="4"/>
    <cellStyle name="Обычный_Лист3" xfId="3"/>
    <cellStyle name="Обычный_май премирование мо (версия 1)" xfId="8"/>
    <cellStyle name="Обычный_Приложение к протоколу 18 от 29.07.2016 " xfId="10"/>
    <cellStyle name="Финансовый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73;&#1086;&#1095;&#1080;&#1077;%20&#1084;&#1072;&#1090;&#1077;&#1088;&#1080;&#1072;&#1083;&#1099;/&#1055;&#1088;&#1077;&#1084;&#1080;&#1088;&#1086;&#1074;&#1072;&#1085;&#1080;&#1077;%20&#1080;&#1102;&#1083;&#1100;%202017-1%20&#1092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Прил. АПП на 1 жителя"/>
      <sheetName val="2Прил.ПЦ от общего АПП"/>
      <sheetName val="3Прил.Диспанс."/>
      <sheetName val="4Прил. НП"/>
      <sheetName val="5Вызовы СМП"/>
      <sheetName val="6. Уровень госп. ПН"/>
      <sheetName val="7.Экстр.госпитализации"/>
      <sheetName val="7.АПП после инфаркта,инсульта"/>
      <sheetName val="8.Весовые коэф."/>
    </sheetNames>
    <sheetDataSet>
      <sheetData sheetId="0"/>
      <sheetData sheetId="1">
        <row r="6">
          <cell r="A6">
            <v>560002</v>
          </cell>
          <cell r="B6" t="str">
            <v>ОРЕНБУРГ ОБЛАСТНАЯ КБ  № 2</v>
          </cell>
          <cell r="C6">
            <v>49299</v>
          </cell>
          <cell r="D6">
            <v>1</v>
          </cell>
          <cell r="E6">
            <v>17012</v>
          </cell>
          <cell r="F6">
            <v>0</v>
          </cell>
          <cell r="G6">
            <v>2.8980000000000001</v>
          </cell>
          <cell r="H6">
            <v>0</v>
          </cell>
          <cell r="I6">
            <v>4.38</v>
          </cell>
          <cell r="J6">
            <v>0</v>
          </cell>
          <cell r="K6">
            <v>4.38</v>
          </cell>
          <cell r="L6">
            <v>0</v>
          </cell>
          <cell r="O6">
            <v>4.38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14806</v>
          </cell>
          <cell r="D7">
            <v>54</v>
          </cell>
          <cell r="E7">
            <v>4276</v>
          </cell>
          <cell r="F7">
            <v>14</v>
          </cell>
          <cell r="G7">
            <v>3.4630000000000001</v>
          </cell>
          <cell r="H7">
            <v>3.8570000000000002</v>
          </cell>
          <cell r="I7">
            <v>5</v>
          </cell>
          <cell r="J7">
            <v>2.59</v>
          </cell>
          <cell r="K7">
            <v>5</v>
          </cell>
          <cell r="L7">
            <v>0</v>
          </cell>
          <cell r="O7">
            <v>5</v>
          </cell>
        </row>
        <row r="8">
          <cell r="A8">
            <v>560017</v>
          </cell>
          <cell r="B8" t="str">
            <v>ОРЕНБУРГ ГБУЗ ГКБ №1</v>
          </cell>
          <cell r="C8">
            <v>227182</v>
          </cell>
          <cell r="D8">
            <v>11</v>
          </cell>
          <cell r="E8">
            <v>77351</v>
          </cell>
          <cell r="F8">
            <v>2</v>
          </cell>
          <cell r="G8">
            <v>2.9369999999999998</v>
          </cell>
          <cell r="H8">
            <v>5.5</v>
          </cell>
          <cell r="I8">
            <v>4.45</v>
          </cell>
          <cell r="J8">
            <v>3.88</v>
          </cell>
          <cell r="K8">
            <v>4.45</v>
          </cell>
          <cell r="L8">
            <v>0</v>
          </cell>
          <cell r="O8">
            <v>4.45</v>
          </cell>
        </row>
        <row r="9">
          <cell r="A9">
            <v>560019</v>
          </cell>
          <cell r="B9" t="str">
            <v>ОРЕНБУРГ ГАУЗ ГКБ  №3</v>
          </cell>
          <cell r="C9">
            <v>281856</v>
          </cell>
          <cell r="D9">
            <v>35964</v>
          </cell>
          <cell r="E9">
            <v>88617</v>
          </cell>
          <cell r="F9">
            <v>3728</v>
          </cell>
          <cell r="G9">
            <v>3.181</v>
          </cell>
          <cell r="H9">
            <v>9.6470000000000002</v>
          </cell>
          <cell r="I9">
            <v>4.8899999999999997</v>
          </cell>
          <cell r="J9">
            <v>5</v>
          </cell>
          <cell r="K9">
            <v>4.6900000000000004</v>
          </cell>
          <cell r="L9">
            <v>0.2</v>
          </cell>
          <cell r="O9">
            <v>4.8899999999999997</v>
          </cell>
        </row>
        <row r="10">
          <cell r="A10">
            <v>560021</v>
          </cell>
          <cell r="B10" t="str">
            <v>ОРЕНБУРГ ГБУЗ ГКБ № 5</v>
          </cell>
          <cell r="C10">
            <v>187288</v>
          </cell>
          <cell r="D10">
            <v>316393</v>
          </cell>
          <cell r="E10">
            <v>55896</v>
          </cell>
          <cell r="F10">
            <v>38131</v>
          </cell>
          <cell r="G10">
            <v>3.351</v>
          </cell>
          <cell r="H10">
            <v>8.298</v>
          </cell>
          <cell r="I10">
            <v>5</v>
          </cell>
          <cell r="J10">
            <v>5</v>
          </cell>
          <cell r="K10">
            <v>2.95</v>
          </cell>
          <cell r="L10">
            <v>2.0499999999999998</v>
          </cell>
          <cell r="O10">
            <v>5</v>
          </cell>
        </row>
        <row r="11">
          <cell r="A11">
            <v>560022</v>
          </cell>
          <cell r="B11" t="str">
            <v>ОРЕНБУРГ ГАУЗ ГКБ  №6</v>
          </cell>
          <cell r="C11">
            <v>208016</v>
          </cell>
          <cell r="D11">
            <v>186766</v>
          </cell>
          <cell r="E11">
            <v>67167</v>
          </cell>
          <cell r="F11">
            <v>23971</v>
          </cell>
          <cell r="G11">
            <v>3.097</v>
          </cell>
          <cell r="H11">
            <v>7.7910000000000004</v>
          </cell>
          <cell r="I11">
            <v>4.74</v>
          </cell>
          <cell r="J11">
            <v>5</v>
          </cell>
          <cell r="K11">
            <v>3.51</v>
          </cell>
          <cell r="L11">
            <v>1.3</v>
          </cell>
          <cell r="O11">
            <v>4.8099999999999996</v>
          </cell>
        </row>
        <row r="12">
          <cell r="A12">
            <v>560024</v>
          </cell>
          <cell r="B12" t="str">
            <v>ОРЕНБУРГ ГАУЗ ДГКБ</v>
          </cell>
          <cell r="C12">
            <v>5497</v>
          </cell>
          <cell r="D12">
            <v>445370</v>
          </cell>
          <cell r="E12">
            <v>2651</v>
          </cell>
          <cell r="F12">
            <v>50424</v>
          </cell>
          <cell r="G12">
            <v>2.0739999999999998</v>
          </cell>
          <cell r="H12">
            <v>8.8330000000000002</v>
          </cell>
          <cell r="I12">
            <v>2.88</v>
          </cell>
          <cell r="J12">
            <v>5</v>
          </cell>
          <cell r="K12">
            <v>0.14000000000000001</v>
          </cell>
          <cell r="L12">
            <v>4.75</v>
          </cell>
          <cell r="O12">
            <v>4.8899999999999997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242364</v>
          </cell>
          <cell r="D13">
            <v>131571</v>
          </cell>
          <cell r="E13">
            <v>96025</v>
          </cell>
          <cell r="F13">
            <v>19406</v>
          </cell>
          <cell r="G13">
            <v>2.524</v>
          </cell>
          <cell r="H13">
            <v>6.78</v>
          </cell>
          <cell r="I13">
            <v>3.7</v>
          </cell>
          <cell r="J13">
            <v>4.88</v>
          </cell>
          <cell r="K13">
            <v>3.07</v>
          </cell>
          <cell r="L13">
            <v>0.83</v>
          </cell>
          <cell r="O13">
            <v>3.9</v>
          </cell>
        </row>
        <row r="14">
          <cell r="A14">
            <v>560032</v>
          </cell>
          <cell r="B14" t="str">
            <v>ОРСКАЯ ГАУЗ ГБ № 2</v>
          </cell>
          <cell r="C14">
            <v>45591</v>
          </cell>
          <cell r="D14">
            <v>3</v>
          </cell>
          <cell r="E14">
            <v>20637</v>
          </cell>
          <cell r="F14">
            <v>1</v>
          </cell>
          <cell r="G14">
            <v>2.2090000000000001</v>
          </cell>
          <cell r="H14">
            <v>0</v>
          </cell>
          <cell r="I14">
            <v>3.13</v>
          </cell>
          <cell r="J14">
            <v>0</v>
          </cell>
          <cell r="K14">
            <v>3.13</v>
          </cell>
          <cell r="L14">
            <v>0</v>
          </cell>
          <cell r="O14">
            <v>3.13</v>
          </cell>
        </row>
        <row r="15">
          <cell r="A15">
            <v>560033</v>
          </cell>
          <cell r="B15" t="str">
            <v>ОРСКАЯ ГАУЗ ГБ № 3</v>
          </cell>
          <cell r="C15">
            <v>116625</v>
          </cell>
          <cell r="D15">
            <v>0</v>
          </cell>
          <cell r="E15">
            <v>41695</v>
          </cell>
          <cell r="F15">
            <v>0</v>
          </cell>
          <cell r="G15">
            <v>2.7970000000000002</v>
          </cell>
          <cell r="H15">
            <v>0</v>
          </cell>
          <cell r="I15">
            <v>4.1900000000000004</v>
          </cell>
          <cell r="J15">
            <v>0</v>
          </cell>
          <cell r="K15">
            <v>4.1900000000000004</v>
          </cell>
          <cell r="L15">
            <v>0</v>
          </cell>
          <cell r="O15">
            <v>4.1900000000000004</v>
          </cell>
        </row>
        <row r="16">
          <cell r="A16">
            <v>560034</v>
          </cell>
          <cell r="B16" t="str">
            <v>ОРСКАЯ ГАУЗ ГБ № 4</v>
          </cell>
          <cell r="C16">
            <v>100357</v>
          </cell>
          <cell r="D16">
            <v>3</v>
          </cell>
          <cell r="E16">
            <v>37652</v>
          </cell>
          <cell r="F16">
            <v>3</v>
          </cell>
          <cell r="G16">
            <v>2.665</v>
          </cell>
          <cell r="H16">
            <v>1</v>
          </cell>
          <cell r="I16">
            <v>3.95</v>
          </cell>
          <cell r="J16">
            <v>0.35</v>
          </cell>
          <cell r="K16">
            <v>0</v>
          </cell>
          <cell r="L16">
            <v>0</v>
          </cell>
          <cell r="M16">
            <v>1</v>
          </cell>
          <cell r="O16">
            <v>0</v>
          </cell>
        </row>
        <row r="17">
          <cell r="A17">
            <v>560035</v>
          </cell>
          <cell r="B17" t="str">
            <v>ОРСКАЯ ГАУЗ ГБ № 5</v>
          </cell>
          <cell r="C17">
            <v>1379</v>
          </cell>
          <cell r="D17">
            <v>215312</v>
          </cell>
          <cell r="E17">
            <v>1787</v>
          </cell>
          <cell r="F17">
            <v>30590</v>
          </cell>
          <cell r="G17">
            <v>0.77200000000000002</v>
          </cell>
          <cell r="H17">
            <v>7.0389999999999997</v>
          </cell>
          <cell r="I17">
            <v>0.53</v>
          </cell>
          <cell r="J17">
            <v>5</v>
          </cell>
          <cell r="K17">
            <v>0.03</v>
          </cell>
          <cell r="L17">
            <v>4.7</v>
          </cell>
          <cell r="O17">
            <v>4.7300000000000004</v>
          </cell>
        </row>
        <row r="18">
          <cell r="A18">
            <v>560036</v>
          </cell>
          <cell r="B18" t="str">
            <v>ОРСКАЯ ГАУЗ ГБ № 1</v>
          </cell>
          <cell r="C18">
            <v>91961</v>
          </cell>
          <cell r="D18">
            <v>67052</v>
          </cell>
          <cell r="E18">
            <v>47244</v>
          </cell>
          <cell r="F18">
            <v>10743</v>
          </cell>
          <cell r="G18">
            <v>1.9470000000000001</v>
          </cell>
          <cell r="H18">
            <v>6.2409999999999997</v>
          </cell>
          <cell r="I18">
            <v>2.65</v>
          </cell>
          <cell r="J18">
            <v>4.46</v>
          </cell>
          <cell r="K18">
            <v>0</v>
          </cell>
          <cell r="L18">
            <v>0.85</v>
          </cell>
          <cell r="M18">
            <v>1</v>
          </cell>
          <cell r="O18">
            <v>0.85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1092</v>
          </cell>
          <cell r="D19">
            <v>128474</v>
          </cell>
          <cell r="E19">
            <v>1055</v>
          </cell>
          <cell r="F19">
            <v>19518</v>
          </cell>
          <cell r="G19">
            <v>1.0349999999999999</v>
          </cell>
          <cell r="H19">
            <v>6.5819999999999999</v>
          </cell>
          <cell r="I19">
            <v>1</v>
          </cell>
          <cell r="J19">
            <v>4.72</v>
          </cell>
          <cell r="K19">
            <v>0.05</v>
          </cell>
          <cell r="L19">
            <v>4.4800000000000004</v>
          </cell>
          <cell r="O19">
            <v>4.53</v>
          </cell>
        </row>
        <row r="20">
          <cell r="A20">
            <v>560043</v>
          </cell>
          <cell r="B20" t="str">
            <v>МЕДНОГОРСКАЯ ГБ</v>
          </cell>
          <cell r="C20">
            <v>56249</v>
          </cell>
          <cell r="D20">
            <v>28050</v>
          </cell>
          <cell r="E20">
            <v>21092</v>
          </cell>
          <cell r="F20">
            <v>5161</v>
          </cell>
          <cell r="G20">
            <v>2.6669999999999998</v>
          </cell>
          <cell r="H20">
            <v>5.4349999999999996</v>
          </cell>
          <cell r="I20">
            <v>3.96</v>
          </cell>
          <cell r="J20">
            <v>3.83</v>
          </cell>
          <cell r="K20">
            <v>3.17</v>
          </cell>
          <cell r="L20">
            <v>0.77</v>
          </cell>
          <cell r="O20">
            <v>3.94</v>
          </cell>
        </row>
        <row r="21">
          <cell r="A21">
            <v>560045</v>
          </cell>
          <cell r="B21" t="str">
            <v>БУГУРУСЛАНСКАЯ ГБ</v>
          </cell>
          <cell r="C21">
            <v>54408</v>
          </cell>
          <cell r="D21">
            <v>52774</v>
          </cell>
          <cell r="E21">
            <v>20103</v>
          </cell>
          <cell r="F21">
            <v>5814</v>
          </cell>
          <cell r="G21">
            <v>2.706</v>
          </cell>
          <cell r="H21">
            <v>9.077</v>
          </cell>
          <cell r="I21">
            <v>4.03</v>
          </cell>
          <cell r="J21">
            <v>5</v>
          </cell>
          <cell r="K21">
            <v>3.14</v>
          </cell>
          <cell r="L21">
            <v>1.1000000000000001</v>
          </cell>
          <cell r="O21">
            <v>4.24</v>
          </cell>
        </row>
        <row r="22">
          <cell r="A22">
            <v>560047</v>
          </cell>
          <cell r="B22" t="str">
            <v>БУГУРУСЛАНСКАЯ РБ</v>
          </cell>
          <cell r="C22">
            <v>77009</v>
          </cell>
          <cell r="D22">
            <v>50921</v>
          </cell>
          <cell r="E22">
            <v>29972</v>
          </cell>
          <cell r="F22">
            <v>8298</v>
          </cell>
          <cell r="G22">
            <v>2.569</v>
          </cell>
          <cell r="H22">
            <v>6.1369999999999996</v>
          </cell>
          <cell r="I22">
            <v>3.78</v>
          </cell>
          <cell r="J22">
            <v>4.38</v>
          </cell>
          <cell r="K22">
            <v>2.95</v>
          </cell>
          <cell r="L22">
            <v>0.96</v>
          </cell>
          <cell r="O22">
            <v>3.91</v>
          </cell>
        </row>
        <row r="23">
          <cell r="A23">
            <v>560052</v>
          </cell>
          <cell r="B23" t="str">
            <v>АБДУЛИНСКАЯ ГБ</v>
          </cell>
          <cell r="C23">
            <v>52412</v>
          </cell>
          <cell r="D23">
            <v>30312</v>
          </cell>
          <cell r="E23">
            <v>17796</v>
          </cell>
          <cell r="F23">
            <v>5539</v>
          </cell>
          <cell r="G23">
            <v>2.9449999999999998</v>
          </cell>
          <cell r="H23">
            <v>5.4720000000000004</v>
          </cell>
          <cell r="I23">
            <v>4.46</v>
          </cell>
          <cell r="J23">
            <v>3.86</v>
          </cell>
          <cell r="K23">
            <v>3.39</v>
          </cell>
          <cell r="L23">
            <v>0.93</v>
          </cell>
          <cell r="O23">
            <v>4.32</v>
          </cell>
        </row>
        <row r="24">
          <cell r="A24">
            <v>560053</v>
          </cell>
          <cell r="B24" t="str">
            <v>АДАМОВСКАЯ РБ</v>
          </cell>
          <cell r="C24">
            <v>30619</v>
          </cell>
          <cell r="D24">
            <v>20824</v>
          </cell>
          <cell r="E24">
            <v>16001</v>
          </cell>
          <cell r="F24">
            <v>4602</v>
          </cell>
          <cell r="G24">
            <v>1.9139999999999999</v>
          </cell>
          <cell r="H24">
            <v>4.5250000000000004</v>
          </cell>
          <cell r="I24">
            <v>2.6</v>
          </cell>
          <cell r="J24">
            <v>3.11</v>
          </cell>
          <cell r="K24">
            <v>2.0299999999999998</v>
          </cell>
          <cell r="L24">
            <v>0.68</v>
          </cell>
          <cell r="O24">
            <v>2.71</v>
          </cell>
        </row>
        <row r="25">
          <cell r="A25">
            <v>560054</v>
          </cell>
          <cell r="B25" t="str">
            <v>АКБУЛАКСКАЯ РБ</v>
          </cell>
          <cell r="C25">
            <v>47459</v>
          </cell>
          <cell r="D25">
            <v>40615</v>
          </cell>
          <cell r="E25">
            <v>16147</v>
          </cell>
          <cell r="F25">
            <v>5343</v>
          </cell>
          <cell r="G25">
            <v>2.9390000000000001</v>
          </cell>
          <cell r="H25">
            <v>7.6020000000000003</v>
          </cell>
          <cell r="I25">
            <v>4.45</v>
          </cell>
          <cell r="J25">
            <v>5</v>
          </cell>
          <cell r="K25">
            <v>3.34</v>
          </cell>
          <cell r="L25">
            <v>1.25</v>
          </cell>
          <cell r="O25">
            <v>4.59</v>
          </cell>
        </row>
        <row r="26">
          <cell r="A26">
            <v>560055</v>
          </cell>
          <cell r="B26" t="str">
            <v>АЛЕКСАНДРОВСКАЯ РБ</v>
          </cell>
          <cell r="C26">
            <v>23769</v>
          </cell>
          <cell r="D26">
            <v>16542</v>
          </cell>
          <cell r="E26">
            <v>11414</v>
          </cell>
          <cell r="F26">
            <v>2817</v>
          </cell>
          <cell r="G26">
            <v>2.0819999999999999</v>
          </cell>
          <cell r="H26">
            <v>5.8719999999999999</v>
          </cell>
          <cell r="I26">
            <v>2.9</v>
          </cell>
          <cell r="J26">
            <v>4.17</v>
          </cell>
          <cell r="K26">
            <v>2.3199999999999998</v>
          </cell>
          <cell r="L26">
            <v>0.83</v>
          </cell>
          <cell r="O26">
            <v>3.15</v>
          </cell>
        </row>
        <row r="27">
          <cell r="A27">
            <v>560056</v>
          </cell>
          <cell r="B27" t="str">
            <v>АСЕКЕЕВСКАЯ РБ</v>
          </cell>
          <cell r="C27">
            <v>36492</v>
          </cell>
          <cell r="D27">
            <v>19505</v>
          </cell>
          <cell r="E27">
            <v>15590</v>
          </cell>
          <cell r="F27">
            <v>3510</v>
          </cell>
          <cell r="G27">
            <v>2.3410000000000002</v>
          </cell>
          <cell r="H27">
            <v>5.5570000000000004</v>
          </cell>
          <cell r="I27">
            <v>3.37</v>
          </cell>
          <cell r="J27">
            <v>3.92</v>
          </cell>
          <cell r="K27">
            <v>2.76</v>
          </cell>
          <cell r="L27">
            <v>0.71</v>
          </cell>
          <cell r="O27">
            <v>3.47</v>
          </cell>
        </row>
        <row r="28">
          <cell r="A28">
            <v>560057</v>
          </cell>
          <cell r="B28" t="str">
            <v>БЕЛЯЕВСКАЯ РБ</v>
          </cell>
          <cell r="C28">
            <v>45355</v>
          </cell>
          <cell r="D28">
            <v>28512</v>
          </cell>
          <cell r="E28">
            <v>12520</v>
          </cell>
          <cell r="F28">
            <v>3388</v>
          </cell>
          <cell r="G28">
            <v>3.6230000000000002</v>
          </cell>
          <cell r="H28">
            <v>8.4160000000000004</v>
          </cell>
          <cell r="I28">
            <v>5</v>
          </cell>
          <cell r="J28">
            <v>5</v>
          </cell>
          <cell r="K28">
            <v>3.95</v>
          </cell>
          <cell r="L28">
            <v>1.05</v>
          </cell>
          <cell r="O28">
            <v>5</v>
          </cell>
        </row>
        <row r="29">
          <cell r="A29">
            <v>560058</v>
          </cell>
          <cell r="B29" t="str">
            <v>ГАЙСКАЯ ГБ</v>
          </cell>
          <cell r="C29">
            <v>96073</v>
          </cell>
          <cell r="D29">
            <v>57509</v>
          </cell>
          <cell r="E29">
            <v>35059</v>
          </cell>
          <cell r="F29">
            <v>9976</v>
          </cell>
          <cell r="G29">
            <v>2.74</v>
          </cell>
          <cell r="H29">
            <v>5.7649999999999997</v>
          </cell>
          <cell r="I29">
            <v>4.09</v>
          </cell>
          <cell r="J29">
            <v>4.08</v>
          </cell>
          <cell r="K29">
            <v>0</v>
          </cell>
          <cell r="L29">
            <v>0.9</v>
          </cell>
          <cell r="M29">
            <v>1</v>
          </cell>
          <cell r="O29">
            <v>0.9</v>
          </cell>
        </row>
        <row r="30">
          <cell r="A30">
            <v>560059</v>
          </cell>
          <cell r="B30" t="str">
            <v>ГРАЧЕВСКАЯ РБ</v>
          </cell>
          <cell r="C30">
            <v>24644</v>
          </cell>
          <cell r="D30">
            <v>15720</v>
          </cell>
          <cell r="E30">
            <v>10957</v>
          </cell>
          <cell r="F30">
            <v>2725</v>
          </cell>
          <cell r="G30">
            <v>2.2490000000000001</v>
          </cell>
          <cell r="H30">
            <v>5.7690000000000001</v>
          </cell>
          <cell r="I30">
            <v>3.2</v>
          </cell>
          <cell r="J30">
            <v>4.09</v>
          </cell>
          <cell r="K30">
            <v>2.56</v>
          </cell>
          <cell r="L30">
            <v>0.82</v>
          </cell>
          <cell r="O30">
            <v>3.38</v>
          </cell>
        </row>
        <row r="31">
          <cell r="A31">
            <v>560060</v>
          </cell>
          <cell r="B31" t="str">
            <v>ДОМБАРОВСКАЯ РБ</v>
          </cell>
          <cell r="C31">
            <v>36947</v>
          </cell>
          <cell r="D31">
            <v>26316</v>
          </cell>
          <cell r="E31">
            <v>12321</v>
          </cell>
          <cell r="F31">
            <v>3647</v>
          </cell>
          <cell r="G31">
            <v>2.9990000000000001</v>
          </cell>
          <cell r="H31">
            <v>7.2160000000000002</v>
          </cell>
          <cell r="I31">
            <v>4.5599999999999996</v>
          </cell>
          <cell r="J31">
            <v>5</v>
          </cell>
          <cell r="K31">
            <v>3.51</v>
          </cell>
          <cell r="L31">
            <v>1.1499999999999999</v>
          </cell>
          <cell r="O31">
            <v>4.66</v>
          </cell>
        </row>
        <row r="32">
          <cell r="A32">
            <v>560061</v>
          </cell>
          <cell r="B32" t="str">
            <v>ИЛЕКСКАЯ РБ</v>
          </cell>
          <cell r="C32">
            <v>29141</v>
          </cell>
          <cell r="D32">
            <v>26615</v>
          </cell>
          <cell r="E32">
            <v>17979</v>
          </cell>
          <cell r="F32">
            <v>5254</v>
          </cell>
          <cell r="G32">
            <v>1.621</v>
          </cell>
          <cell r="H32">
            <v>5.0659999999999998</v>
          </cell>
          <cell r="I32">
            <v>2.06</v>
          </cell>
          <cell r="J32">
            <v>3.54</v>
          </cell>
          <cell r="K32">
            <v>1.59</v>
          </cell>
          <cell r="L32">
            <v>0.81</v>
          </cell>
          <cell r="O32">
            <v>2.4</v>
          </cell>
        </row>
        <row r="33">
          <cell r="A33">
            <v>560062</v>
          </cell>
          <cell r="B33" t="str">
            <v>КВАРКЕНСКАЯ РБ</v>
          </cell>
          <cell r="C33">
            <v>18236</v>
          </cell>
          <cell r="D33">
            <v>11105</v>
          </cell>
          <cell r="E33">
            <v>13201</v>
          </cell>
          <cell r="F33">
            <v>3366</v>
          </cell>
          <cell r="G33">
            <v>1.381</v>
          </cell>
          <cell r="H33">
            <v>3.2989999999999999</v>
          </cell>
          <cell r="I33">
            <v>1.63</v>
          </cell>
          <cell r="J33">
            <v>2.15</v>
          </cell>
          <cell r="K33">
            <v>1.3</v>
          </cell>
          <cell r="L33">
            <v>0.43</v>
          </cell>
          <cell r="O33">
            <v>1.73</v>
          </cell>
        </row>
        <row r="34">
          <cell r="A34">
            <v>560063</v>
          </cell>
          <cell r="B34" t="str">
            <v>КРАСНОГВАРДЕЙСКАЯ РБ</v>
          </cell>
          <cell r="C34">
            <v>20480</v>
          </cell>
          <cell r="D34">
            <v>9897</v>
          </cell>
          <cell r="E34">
            <v>14101</v>
          </cell>
          <cell r="F34">
            <v>4172</v>
          </cell>
          <cell r="G34">
            <v>1.452</v>
          </cell>
          <cell r="H34">
            <v>2.3719999999999999</v>
          </cell>
          <cell r="I34">
            <v>1.76</v>
          </cell>
          <cell r="J34">
            <v>1.43</v>
          </cell>
          <cell r="K34">
            <v>1.36</v>
          </cell>
          <cell r="L34">
            <v>0.33</v>
          </cell>
          <cell r="O34">
            <v>1.69</v>
          </cell>
        </row>
        <row r="35">
          <cell r="A35">
            <v>560064</v>
          </cell>
          <cell r="B35" t="str">
            <v>КУВАНДЫКСКАЯ ГБ</v>
          </cell>
          <cell r="C35">
            <v>91969</v>
          </cell>
          <cell r="D35">
            <v>79715</v>
          </cell>
          <cell r="E35">
            <v>31124</v>
          </cell>
          <cell r="F35">
            <v>9119</v>
          </cell>
          <cell r="G35">
            <v>2.9550000000000001</v>
          </cell>
          <cell r="H35">
            <v>8.7420000000000009</v>
          </cell>
          <cell r="I35">
            <v>4.4800000000000004</v>
          </cell>
          <cell r="J35">
            <v>5</v>
          </cell>
          <cell r="K35">
            <v>3.45</v>
          </cell>
          <cell r="L35">
            <v>1.1499999999999999</v>
          </cell>
          <cell r="O35">
            <v>4.5999999999999996</v>
          </cell>
        </row>
        <row r="36">
          <cell r="A36">
            <v>560065</v>
          </cell>
          <cell r="B36" t="str">
            <v>КУРМАНАЕВСКАЯ РБ</v>
          </cell>
          <cell r="C36">
            <v>37196</v>
          </cell>
          <cell r="D36">
            <v>24177</v>
          </cell>
          <cell r="E36">
            <v>13225</v>
          </cell>
          <cell r="F36">
            <v>3135</v>
          </cell>
          <cell r="G36">
            <v>2.8130000000000002</v>
          </cell>
          <cell r="H36">
            <v>7.7119999999999997</v>
          </cell>
          <cell r="I36">
            <v>4.22</v>
          </cell>
          <cell r="J36">
            <v>5</v>
          </cell>
          <cell r="K36">
            <v>3.42</v>
          </cell>
          <cell r="L36">
            <v>0.95</v>
          </cell>
          <cell r="O36">
            <v>4.37</v>
          </cell>
        </row>
        <row r="37">
          <cell r="A37">
            <v>560066</v>
          </cell>
          <cell r="B37" t="str">
            <v>МАТВЕЕВСКАЯ РБ</v>
          </cell>
          <cell r="C37">
            <v>21823</v>
          </cell>
          <cell r="D37">
            <v>13904</v>
          </cell>
          <cell r="E37">
            <v>8987</v>
          </cell>
          <cell r="F37">
            <v>2277</v>
          </cell>
          <cell r="G37">
            <v>2.4279999999999999</v>
          </cell>
          <cell r="H37">
            <v>6.1059999999999999</v>
          </cell>
          <cell r="I37">
            <v>3.53</v>
          </cell>
          <cell r="J37">
            <v>4.3499999999999996</v>
          </cell>
          <cell r="K37">
            <v>2.82</v>
          </cell>
          <cell r="L37">
            <v>0.87</v>
          </cell>
          <cell r="O37">
            <v>3.69</v>
          </cell>
        </row>
        <row r="38">
          <cell r="A38">
            <v>560067</v>
          </cell>
          <cell r="B38" t="str">
            <v>НОВООРСКАЯ РБ</v>
          </cell>
          <cell r="C38">
            <v>35275</v>
          </cell>
          <cell r="D38">
            <v>39154</v>
          </cell>
          <cell r="E38">
            <v>22028</v>
          </cell>
          <cell r="F38">
            <v>6914</v>
          </cell>
          <cell r="G38">
            <v>1.601</v>
          </cell>
          <cell r="H38">
            <v>5.6630000000000003</v>
          </cell>
          <cell r="I38">
            <v>2.0299999999999998</v>
          </cell>
          <cell r="J38">
            <v>4</v>
          </cell>
          <cell r="K38">
            <v>1.54</v>
          </cell>
          <cell r="L38">
            <v>0.96</v>
          </cell>
          <cell r="O38">
            <v>2.5</v>
          </cell>
        </row>
        <row r="39">
          <cell r="A39">
            <v>560068</v>
          </cell>
          <cell r="B39" t="str">
            <v>НОВОСЕРГИЕВСКАЯ РБ</v>
          </cell>
          <cell r="C39">
            <v>52395</v>
          </cell>
          <cell r="D39">
            <v>35923</v>
          </cell>
          <cell r="E39">
            <v>25573</v>
          </cell>
          <cell r="F39">
            <v>7502</v>
          </cell>
          <cell r="G39">
            <v>2.0489999999999999</v>
          </cell>
          <cell r="H39">
            <v>4.7880000000000003</v>
          </cell>
          <cell r="I39">
            <v>2.84</v>
          </cell>
          <cell r="J39">
            <v>3.32</v>
          </cell>
          <cell r="K39">
            <v>2.19</v>
          </cell>
          <cell r="L39">
            <v>0.76</v>
          </cell>
          <cell r="O39">
            <v>2.95</v>
          </cell>
        </row>
        <row r="40">
          <cell r="A40">
            <v>560069</v>
          </cell>
          <cell r="B40" t="str">
            <v>ОКТЯБРЬСКАЯ РБ</v>
          </cell>
          <cell r="C40">
            <v>49685</v>
          </cell>
          <cell r="D40">
            <v>26154</v>
          </cell>
          <cell r="E40">
            <v>15627</v>
          </cell>
          <cell r="F40">
            <v>4375</v>
          </cell>
          <cell r="G40">
            <v>3.1789999999999998</v>
          </cell>
          <cell r="H40">
            <v>5.9779999999999998</v>
          </cell>
          <cell r="I40">
            <v>4.88</v>
          </cell>
          <cell r="J40">
            <v>4.25</v>
          </cell>
          <cell r="K40">
            <v>3.81</v>
          </cell>
          <cell r="L40">
            <v>0.94</v>
          </cell>
          <cell r="O40">
            <v>4.75</v>
          </cell>
        </row>
        <row r="41">
          <cell r="A41">
            <v>560070</v>
          </cell>
          <cell r="B41" t="str">
            <v>ОРЕНБУРГСКАЯ РБ</v>
          </cell>
          <cell r="C41">
            <v>156908</v>
          </cell>
          <cell r="D41">
            <v>117187</v>
          </cell>
          <cell r="E41">
            <v>57606</v>
          </cell>
          <cell r="F41">
            <v>18601</v>
          </cell>
          <cell r="G41">
            <v>2.7240000000000002</v>
          </cell>
          <cell r="H41">
            <v>6.3</v>
          </cell>
          <cell r="I41">
            <v>4.0599999999999996</v>
          </cell>
          <cell r="J41">
            <v>4.5</v>
          </cell>
          <cell r="K41">
            <v>3.09</v>
          </cell>
          <cell r="L41">
            <v>1.08</v>
          </cell>
          <cell r="O41">
            <v>4.17</v>
          </cell>
        </row>
        <row r="42">
          <cell r="A42">
            <v>560071</v>
          </cell>
          <cell r="B42" t="str">
            <v>ПЕРВОМАЙСКАЯ РБ</v>
          </cell>
          <cell r="C42">
            <v>39875</v>
          </cell>
          <cell r="D42">
            <v>38801</v>
          </cell>
          <cell r="E42">
            <v>18094</v>
          </cell>
          <cell r="F42">
            <v>6009</v>
          </cell>
          <cell r="G42">
            <v>2.2040000000000002</v>
          </cell>
          <cell r="H42">
            <v>6.4569999999999999</v>
          </cell>
          <cell r="I42">
            <v>3.12</v>
          </cell>
          <cell r="J42">
            <v>4.63</v>
          </cell>
          <cell r="K42">
            <v>0</v>
          </cell>
          <cell r="L42">
            <v>1.1599999999999999</v>
          </cell>
          <cell r="M42">
            <v>1</v>
          </cell>
          <cell r="O42">
            <v>1.1599999999999999</v>
          </cell>
        </row>
        <row r="43">
          <cell r="A43">
            <v>560072</v>
          </cell>
          <cell r="B43" t="str">
            <v>ПЕРЕВОЛОЦКАЯ РБ</v>
          </cell>
          <cell r="C43">
            <v>39921</v>
          </cell>
          <cell r="D43">
            <v>28504</v>
          </cell>
          <cell r="E43">
            <v>19776</v>
          </cell>
          <cell r="F43">
            <v>5332</v>
          </cell>
          <cell r="G43">
            <v>2.0190000000000001</v>
          </cell>
          <cell r="H43">
            <v>5.3460000000000001</v>
          </cell>
          <cell r="I43">
            <v>2.79</v>
          </cell>
          <cell r="J43">
            <v>3.76</v>
          </cell>
          <cell r="K43">
            <v>2.2000000000000002</v>
          </cell>
          <cell r="L43">
            <v>0.79</v>
          </cell>
          <cell r="O43">
            <v>2.99</v>
          </cell>
        </row>
        <row r="44">
          <cell r="A44">
            <v>560073</v>
          </cell>
          <cell r="B44" t="str">
            <v>ПОНОМАРЕВСКАЯ РБ</v>
          </cell>
          <cell r="C44">
            <v>31077</v>
          </cell>
          <cell r="D44">
            <v>13536</v>
          </cell>
          <cell r="E44">
            <v>11026</v>
          </cell>
          <cell r="F44">
            <v>2258</v>
          </cell>
          <cell r="G44">
            <v>2.819</v>
          </cell>
          <cell r="H44">
            <v>5.9950000000000001</v>
          </cell>
          <cell r="I44">
            <v>4.2300000000000004</v>
          </cell>
          <cell r="J44">
            <v>4.26</v>
          </cell>
          <cell r="K44">
            <v>3.51</v>
          </cell>
          <cell r="L44">
            <v>0.72</v>
          </cell>
          <cell r="O44">
            <v>4.2300000000000004</v>
          </cell>
        </row>
        <row r="45">
          <cell r="A45">
            <v>560074</v>
          </cell>
          <cell r="B45" t="str">
            <v>САКМАРСКАЯ  РБ</v>
          </cell>
          <cell r="C45">
            <v>42221</v>
          </cell>
          <cell r="D45">
            <v>30209</v>
          </cell>
          <cell r="E45">
            <v>17576</v>
          </cell>
          <cell r="F45">
            <v>5522</v>
          </cell>
          <cell r="G45">
            <v>2.4020000000000001</v>
          </cell>
          <cell r="H45">
            <v>5.4710000000000001</v>
          </cell>
          <cell r="I45">
            <v>3.48</v>
          </cell>
          <cell r="J45">
            <v>3.85</v>
          </cell>
          <cell r="K45">
            <v>2.64</v>
          </cell>
          <cell r="L45">
            <v>0.92</v>
          </cell>
          <cell r="O45">
            <v>3.56</v>
          </cell>
        </row>
        <row r="46">
          <cell r="A46">
            <v>560075</v>
          </cell>
          <cell r="B46" t="str">
            <v>САРАКТАШСКАЯ РБ</v>
          </cell>
          <cell r="C46">
            <v>84383</v>
          </cell>
          <cell r="D46">
            <v>48136</v>
          </cell>
          <cell r="E46">
            <v>29934</v>
          </cell>
          <cell r="F46">
            <v>8980</v>
          </cell>
          <cell r="G46">
            <v>2.819</v>
          </cell>
          <cell r="H46">
            <v>5.36</v>
          </cell>
          <cell r="I46">
            <v>4.2300000000000004</v>
          </cell>
          <cell r="J46">
            <v>3.77</v>
          </cell>
          <cell r="K46">
            <v>3.26</v>
          </cell>
          <cell r="L46">
            <v>0.87</v>
          </cell>
          <cell r="O46">
            <v>4.13</v>
          </cell>
        </row>
        <row r="47">
          <cell r="A47">
            <v>560076</v>
          </cell>
          <cell r="B47" t="str">
            <v>СВЕТЛИНСКАЯ РБ</v>
          </cell>
          <cell r="C47">
            <v>11834</v>
          </cell>
          <cell r="D47">
            <v>9805</v>
          </cell>
          <cell r="E47">
            <v>9082</v>
          </cell>
          <cell r="F47">
            <v>2493</v>
          </cell>
          <cell r="G47">
            <v>1.3029999999999999</v>
          </cell>
          <cell r="H47">
            <v>3.9329999999999998</v>
          </cell>
          <cell r="I47">
            <v>1.49</v>
          </cell>
          <cell r="J47">
            <v>2.65</v>
          </cell>
          <cell r="K47">
            <v>1.1599999999999999</v>
          </cell>
          <cell r="L47">
            <v>0.57999999999999996</v>
          </cell>
          <cell r="O47">
            <v>1.74</v>
          </cell>
        </row>
        <row r="48">
          <cell r="A48">
            <v>560077</v>
          </cell>
          <cell r="B48" t="str">
            <v>СЕВЕРНАЯ РБ</v>
          </cell>
          <cell r="C48">
            <v>29165</v>
          </cell>
          <cell r="D48">
            <v>12629</v>
          </cell>
          <cell r="E48">
            <v>10820</v>
          </cell>
          <cell r="F48">
            <v>2185</v>
          </cell>
          <cell r="G48">
            <v>2.6949999999999998</v>
          </cell>
          <cell r="H48">
            <v>5.78</v>
          </cell>
          <cell r="I48">
            <v>4.01</v>
          </cell>
          <cell r="J48">
            <v>4.0999999999999996</v>
          </cell>
          <cell r="K48">
            <v>3.33</v>
          </cell>
          <cell r="L48">
            <v>0.7</v>
          </cell>
          <cell r="O48">
            <v>4.03</v>
          </cell>
        </row>
        <row r="49">
          <cell r="A49">
            <v>560078</v>
          </cell>
          <cell r="B49" t="str">
            <v>СОЛЬ-ИЛЕЦКАЯ ГБ</v>
          </cell>
          <cell r="C49">
            <v>75966</v>
          </cell>
          <cell r="D49">
            <v>47958</v>
          </cell>
          <cell r="E49">
            <v>34322</v>
          </cell>
          <cell r="F49">
            <v>11356</v>
          </cell>
          <cell r="G49">
            <v>2.2130000000000001</v>
          </cell>
          <cell r="H49">
            <v>4.2229999999999999</v>
          </cell>
          <cell r="I49">
            <v>3.14</v>
          </cell>
          <cell r="J49">
            <v>2.88</v>
          </cell>
          <cell r="K49">
            <v>2.36</v>
          </cell>
          <cell r="L49">
            <v>0.72</v>
          </cell>
          <cell r="O49">
            <v>3.08</v>
          </cell>
        </row>
        <row r="50">
          <cell r="A50">
            <v>560079</v>
          </cell>
          <cell r="B50" t="str">
            <v>СОРОЧИНСКАЯ ГБ</v>
          </cell>
          <cell r="C50">
            <v>95692</v>
          </cell>
          <cell r="D50">
            <v>63857</v>
          </cell>
          <cell r="E50">
            <v>33332</v>
          </cell>
          <cell r="F50">
            <v>9665</v>
          </cell>
          <cell r="G50">
            <v>2.871</v>
          </cell>
          <cell r="H50">
            <v>6.6070000000000002</v>
          </cell>
          <cell r="I50">
            <v>4.33</v>
          </cell>
          <cell r="J50">
            <v>4.74</v>
          </cell>
          <cell r="K50">
            <v>3.38</v>
          </cell>
          <cell r="L50">
            <v>1.04</v>
          </cell>
          <cell r="O50">
            <v>4.42</v>
          </cell>
        </row>
        <row r="51">
          <cell r="A51">
            <v>560080</v>
          </cell>
          <cell r="B51" t="str">
            <v>ТАШЛИНСКАЯ РБ</v>
          </cell>
          <cell r="C51">
            <v>34703</v>
          </cell>
          <cell r="D51">
            <v>31504</v>
          </cell>
          <cell r="E51">
            <v>17552</v>
          </cell>
          <cell r="F51">
            <v>5229</v>
          </cell>
          <cell r="G51">
            <v>1.9770000000000001</v>
          </cell>
          <cell r="H51">
            <v>6.0250000000000004</v>
          </cell>
          <cell r="I51">
            <v>2.71</v>
          </cell>
          <cell r="J51">
            <v>4.29</v>
          </cell>
          <cell r="K51">
            <v>2.09</v>
          </cell>
          <cell r="L51">
            <v>0.99</v>
          </cell>
          <cell r="O51">
            <v>3.08</v>
          </cell>
        </row>
        <row r="52">
          <cell r="A52">
            <v>560081</v>
          </cell>
          <cell r="B52" t="str">
            <v>ТОЦКАЯ РБ</v>
          </cell>
          <cell r="C52">
            <v>30689</v>
          </cell>
          <cell r="D52">
            <v>31102</v>
          </cell>
          <cell r="E52">
            <v>19936</v>
          </cell>
          <cell r="F52">
            <v>6499</v>
          </cell>
          <cell r="G52">
            <v>1.5389999999999999</v>
          </cell>
          <cell r="H52">
            <v>4.7859999999999996</v>
          </cell>
          <cell r="I52">
            <v>1.92</v>
          </cell>
          <cell r="J52">
            <v>3.32</v>
          </cell>
          <cell r="K52">
            <v>1.44</v>
          </cell>
          <cell r="L52">
            <v>0.83</v>
          </cell>
          <cell r="O52">
            <v>2.27</v>
          </cell>
        </row>
        <row r="53">
          <cell r="A53">
            <v>560082</v>
          </cell>
          <cell r="B53" t="str">
            <v>ТЮЛЬГАНСКАЯ РБ</v>
          </cell>
          <cell r="C53">
            <v>37770</v>
          </cell>
          <cell r="D53">
            <v>24244</v>
          </cell>
          <cell r="E53">
            <v>15624</v>
          </cell>
          <cell r="F53">
            <v>3934</v>
          </cell>
          <cell r="G53">
            <v>2.4169999999999998</v>
          </cell>
          <cell r="H53">
            <v>6.1630000000000003</v>
          </cell>
          <cell r="I53">
            <v>3.51</v>
          </cell>
          <cell r="J53">
            <v>4.4000000000000004</v>
          </cell>
          <cell r="K53">
            <v>2.81</v>
          </cell>
          <cell r="L53">
            <v>0.88</v>
          </cell>
          <cell r="O53">
            <v>3.69</v>
          </cell>
        </row>
        <row r="54">
          <cell r="A54">
            <v>560083</v>
          </cell>
          <cell r="B54" t="str">
            <v>ШАРЛЫКСКАЯ РБ</v>
          </cell>
          <cell r="C54">
            <v>37062</v>
          </cell>
          <cell r="D54">
            <v>22814</v>
          </cell>
          <cell r="E54">
            <v>14203</v>
          </cell>
          <cell r="F54">
            <v>3315</v>
          </cell>
          <cell r="G54">
            <v>2.609</v>
          </cell>
          <cell r="H54">
            <v>6.8819999999999997</v>
          </cell>
          <cell r="I54">
            <v>3.85</v>
          </cell>
          <cell r="J54">
            <v>4.96</v>
          </cell>
          <cell r="K54">
            <v>3.12</v>
          </cell>
          <cell r="L54">
            <v>0.94</v>
          </cell>
          <cell r="O54">
            <v>4.0599999999999996</v>
          </cell>
        </row>
        <row r="55">
          <cell r="A55">
            <v>560084</v>
          </cell>
          <cell r="B55" t="str">
            <v>ЯСНЕНСКАЯ ГБ</v>
          </cell>
          <cell r="C55">
            <v>33748</v>
          </cell>
          <cell r="D55">
            <v>27173</v>
          </cell>
          <cell r="E55">
            <v>21040</v>
          </cell>
          <cell r="F55">
            <v>7238</v>
          </cell>
          <cell r="G55">
            <v>1.6040000000000001</v>
          </cell>
          <cell r="H55">
            <v>3.754</v>
          </cell>
          <cell r="I55">
            <v>2.0299999999999998</v>
          </cell>
          <cell r="J55">
            <v>2.5099999999999998</v>
          </cell>
          <cell r="K55">
            <v>1.5</v>
          </cell>
          <cell r="L55">
            <v>0.65</v>
          </cell>
          <cell r="O55">
            <v>2.15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17947</v>
          </cell>
          <cell r="D56">
            <v>1208</v>
          </cell>
          <cell r="E56">
            <v>9532</v>
          </cell>
          <cell r="F56">
            <v>355</v>
          </cell>
          <cell r="G56">
            <v>1.883</v>
          </cell>
          <cell r="H56">
            <v>3.403</v>
          </cell>
          <cell r="I56">
            <v>2.54</v>
          </cell>
          <cell r="J56">
            <v>2.2400000000000002</v>
          </cell>
          <cell r="K56">
            <v>2.44</v>
          </cell>
          <cell r="L56">
            <v>0.09</v>
          </cell>
          <cell r="O56">
            <v>2.5299999999999998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42131</v>
          </cell>
          <cell r="D57">
            <v>2526</v>
          </cell>
          <cell r="E57">
            <v>18183</v>
          </cell>
          <cell r="F57">
            <v>663</v>
          </cell>
          <cell r="G57">
            <v>2.3170000000000002</v>
          </cell>
          <cell r="H57">
            <v>3.81</v>
          </cell>
          <cell r="I57">
            <v>3.32</v>
          </cell>
          <cell r="J57">
            <v>2.5499999999999998</v>
          </cell>
          <cell r="K57">
            <v>3.19</v>
          </cell>
          <cell r="L57">
            <v>0.1</v>
          </cell>
          <cell r="O57">
            <v>3.29</v>
          </cell>
        </row>
        <row r="58">
          <cell r="A58">
            <v>560087</v>
          </cell>
          <cell r="B58" t="str">
            <v>ОРСКАЯ УБ НА СТ. ОРСК</v>
          </cell>
          <cell r="C58">
            <v>59526</v>
          </cell>
          <cell r="D58">
            <v>3</v>
          </cell>
          <cell r="E58">
            <v>23986</v>
          </cell>
          <cell r="F58">
            <v>1</v>
          </cell>
          <cell r="G58">
            <v>2.4820000000000002</v>
          </cell>
          <cell r="H58">
            <v>0</v>
          </cell>
          <cell r="I58">
            <v>3.62</v>
          </cell>
          <cell r="J58">
            <v>0</v>
          </cell>
          <cell r="K58">
            <v>3.62</v>
          </cell>
          <cell r="L58">
            <v>0</v>
          </cell>
          <cell r="O58">
            <v>3.62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10475</v>
          </cell>
          <cell r="D59">
            <v>0</v>
          </cell>
          <cell r="E59">
            <v>5654</v>
          </cell>
          <cell r="F59">
            <v>0</v>
          </cell>
          <cell r="G59">
            <v>1.853</v>
          </cell>
          <cell r="H59">
            <v>0</v>
          </cell>
          <cell r="I59">
            <v>2.48</v>
          </cell>
          <cell r="J59">
            <v>0</v>
          </cell>
          <cell r="K59">
            <v>2.48</v>
          </cell>
          <cell r="L59">
            <v>0</v>
          </cell>
          <cell r="O59">
            <v>2.48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17630</v>
          </cell>
          <cell r="D60">
            <v>3</v>
          </cell>
          <cell r="E60">
            <v>3760</v>
          </cell>
          <cell r="F60">
            <v>0</v>
          </cell>
          <cell r="G60">
            <v>4.6890000000000001</v>
          </cell>
          <cell r="H60">
            <v>0</v>
          </cell>
          <cell r="I60">
            <v>5</v>
          </cell>
          <cell r="J60">
            <v>0</v>
          </cell>
          <cell r="K60">
            <v>5</v>
          </cell>
          <cell r="L60">
            <v>0</v>
          </cell>
          <cell r="O60">
            <v>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234</v>
          </cell>
          <cell r="D61">
            <v>77</v>
          </cell>
          <cell r="E61">
            <v>488</v>
          </cell>
          <cell r="F61">
            <v>32</v>
          </cell>
          <cell r="G61">
            <v>0.48</v>
          </cell>
          <cell r="H61">
            <v>2.4060000000000001</v>
          </cell>
          <cell r="I61">
            <v>0</v>
          </cell>
          <cell r="J61">
            <v>1.45</v>
          </cell>
          <cell r="K61">
            <v>0</v>
          </cell>
          <cell r="L61">
            <v>0.09</v>
          </cell>
          <cell r="O61">
            <v>0.09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3589</v>
          </cell>
          <cell r="D62">
            <v>0</v>
          </cell>
          <cell r="E62">
            <v>6288</v>
          </cell>
          <cell r="F62">
            <v>0</v>
          </cell>
          <cell r="G62">
            <v>0.57099999999999995</v>
          </cell>
          <cell r="H62">
            <v>0</v>
          </cell>
          <cell r="I62">
            <v>0.16</v>
          </cell>
          <cell r="J62">
            <v>0</v>
          </cell>
          <cell r="K62">
            <v>0.16</v>
          </cell>
          <cell r="L62">
            <v>0</v>
          </cell>
          <cell r="O62">
            <v>0.16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1353</v>
          </cell>
          <cell r="D63">
            <v>85</v>
          </cell>
          <cell r="E63">
            <v>2330</v>
          </cell>
          <cell r="F63">
            <v>155</v>
          </cell>
          <cell r="G63">
            <v>0.58099999999999996</v>
          </cell>
          <cell r="H63">
            <v>0.54800000000000004</v>
          </cell>
          <cell r="I63">
            <v>0.18</v>
          </cell>
          <cell r="J63">
            <v>0</v>
          </cell>
          <cell r="K63">
            <v>0.17</v>
          </cell>
          <cell r="L63">
            <v>0</v>
          </cell>
          <cell r="O63">
            <v>0.17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179736</v>
          </cell>
          <cell r="D64">
            <v>125</v>
          </cell>
          <cell r="E64">
            <v>74282</v>
          </cell>
          <cell r="F64">
            <v>54</v>
          </cell>
          <cell r="G64">
            <v>2.42</v>
          </cell>
          <cell r="H64">
            <v>2.3149999999999999</v>
          </cell>
          <cell r="I64">
            <v>3.51</v>
          </cell>
          <cell r="J64">
            <v>1.38</v>
          </cell>
          <cell r="K64">
            <v>3.51</v>
          </cell>
          <cell r="L64">
            <v>0</v>
          </cell>
          <cell r="O64">
            <v>3.51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225390</v>
          </cell>
          <cell r="D65">
            <v>155218</v>
          </cell>
          <cell r="E65">
            <v>82726</v>
          </cell>
          <cell r="F65">
            <v>26311</v>
          </cell>
          <cell r="G65">
            <v>2.7250000000000001</v>
          </cell>
          <cell r="H65">
            <v>5.899</v>
          </cell>
          <cell r="I65">
            <v>4.0599999999999996</v>
          </cell>
          <cell r="J65">
            <v>4.1900000000000004</v>
          </cell>
          <cell r="K65">
            <v>3.09</v>
          </cell>
          <cell r="L65">
            <v>1.01</v>
          </cell>
          <cell r="O65">
            <v>4.0999999999999996</v>
          </cell>
        </row>
      </sheetData>
      <sheetData sheetId="2">
        <row r="6">
          <cell r="A6">
            <v>560002</v>
          </cell>
          <cell r="B6" t="str">
            <v>ОРЕНБУРГ ОБЛАСТНАЯ КБ  № 2</v>
          </cell>
          <cell r="C6">
            <v>7217</v>
          </cell>
          <cell r="D6">
            <v>0</v>
          </cell>
          <cell r="E6">
            <v>44111</v>
          </cell>
          <cell r="F6">
            <v>1</v>
          </cell>
          <cell r="G6">
            <v>0.1636</v>
          </cell>
          <cell r="H6">
            <v>0</v>
          </cell>
          <cell r="I6">
            <v>1.86</v>
          </cell>
          <cell r="J6">
            <v>0</v>
          </cell>
          <cell r="K6">
            <v>1.86</v>
          </cell>
          <cell r="L6">
            <v>0</v>
          </cell>
          <cell r="O6">
            <v>1.86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4996</v>
          </cell>
          <cell r="D7">
            <v>10</v>
          </cell>
          <cell r="E7">
            <v>13627</v>
          </cell>
          <cell r="F7">
            <v>50</v>
          </cell>
          <cell r="G7">
            <v>0.36659999999999998</v>
          </cell>
          <cell r="H7">
            <v>0.2</v>
          </cell>
          <cell r="I7">
            <v>5</v>
          </cell>
          <cell r="J7">
            <v>1.29</v>
          </cell>
          <cell r="K7">
            <v>5</v>
          </cell>
          <cell r="L7">
            <v>0</v>
          </cell>
          <cell r="O7">
            <v>5</v>
          </cell>
        </row>
        <row r="8">
          <cell r="A8">
            <v>560017</v>
          </cell>
          <cell r="B8" t="str">
            <v>ОРЕНБУРГ ГБУЗ ГКБ №1</v>
          </cell>
          <cell r="C8">
            <v>40430</v>
          </cell>
          <cell r="D8">
            <v>4</v>
          </cell>
          <cell r="E8">
            <v>166819</v>
          </cell>
          <cell r="F8">
            <v>10</v>
          </cell>
          <cell r="G8">
            <v>0.2424</v>
          </cell>
          <cell r="H8">
            <v>0.4</v>
          </cell>
          <cell r="I8">
            <v>4.21</v>
          </cell>
          <cell r="J8">
            <v>4.7699999999999996</v>
          </cell>
          <cell r="K8">
            <v>4.21</v>
          </cell>
          <cell r="L8">
            <v>0</v>
          </cell>
          <cell r="O8">
            <v>4.21</v>
          </cell>
        </row>
        <row r="9">
          <cell r="A9">
            <v>560019</v>
          </cell>
          <cell r="B9" t="str">
            <v>ОРЕНБУРГ ГАУЗ ГКБ  №3</v>
          </cell>
          <cell r="C9">
            <v>98831</v>
          </cell>
          <cell r="D9">
            <v>20627</v>
          </cell>
          <cell r="E9">
            <v>263505</v>
          </cell>
          <cell r="F9">
            <v>33325</v>
          </cell>
          <cell r="G9">
            <v>0.37509999999999999</v>
          </cell>
          <cell r="H9">
            <v>0.61899999999999999</v>
          </cell>
          <cell r="I9">
            <v>5</v>
          </cell>
          <cell r="J9">
            <v>5</v>
          </cell>
          <cell r="K9">
            <v>0</v>
          </cell>
          <cell r="L9">
            <v>0.2</v>
          </cell>
          <cell r="M9">
            <v>1</v>
          </cell>
          <cell r="O9">
            <v>0.2</v>
          </cell>
        </row>
        <row r="10">
          <cell r="A10">
            <v>560021</v>
          </cell>
          <cell r="B10" t="str">
            <v>ОРЕНБУРГ ГБУЗ ГКБ № 5</v>
          </cell>
          <cell r="C10">
            <v>50953</v>
          </cell>
          <cell r="D10">
            <v>138899</v>
          </cell>
          <cell r="E10">
            <v>137507</v>
          </cell>
          <cell r="F10">
            <v>258970</v>
          </cell>
          <cell r="G10">
            <v>0.3705</v>
          </cell>
          <cell r="H10">
            <v>0.53639999999999999</v>
          </cell>
          <cell r="I10">
            <v>5</v>
          </cell>
          <cell r="J10">
            <v>5</v>
          </cell>
          <cell r="K10">
            <v>0</v>
          </cell>
          <cell r="L10">
            <v>2.0499999999999998</v>
          </cell>
          <cell r="M10">
            <v>1</v>
          </cell>
          <cell r="O10">
            <v>2.0499999999999998</v>
          </cell>
        </row>
        <row r="11">
          <cell r="A11">
            <v>560022</v>
          </cell>
          <cell r="B11" t="str">
            <v>ОРЕНБУРГ ГАУЗ ГКБ  №6</v>
          </cell>
          <cell r="C11">
            <v>35051</v>
          </cell>
          <cell r="D11">
            <v>72518</v>
          </cell>
          <cell r="E11">
            <v>156540</v>
          </cell>
          <cell r="F11">
            <v>135208</v>
          </cell>
          <cell r="G11">
            <v>0.22389999999999999</v>
          </cell>
          <cell r="H11">
            <v>0.5363</v>
          </cell>
          <cell r="I11">
            <v>3.65</v>
          </cell>
          <cell r="J11">
            <v>5</v>
          </cell>
          <cell r="K11">
            <v>2.7</v>
          </cell>
          <cell r="L11">
            <v>1.3</v>
          </cell>
          <cell r="O11">
            <v>4</v>
          </cell>
        </row>
        <row r="12">
          <cell r="A12">
            <v>560024</v>
          </cell>
          <cell r="B12" t="str">
            <v>ОРЕНБУРГ ГАУЗ ДГКБ</v>
          </cell>
          <cell r="C12">
            <v>1724</v>
          </cell>
          <cell r="D12">
            <v>161607</v>
          </cell>
          <cell r="E12">
            <v>4870</v>
          </cell>
          <cell r="F12">
            <v>364058</v>
          </cell>
          <cell r="G12">
            <v>0.35399999999999998</v>
          </cell>
          <cell r="H12">
            <v>0.44390000000000002</v>
          </cell>
          <cell r="I12">
            <v>5</v>
          </cell>
          <cell r="J12">
            <v>5</v>
          </cell>
          <cell r="K12">
            <v>0.25</v>
          </cell>
          <cell r="L12">
            <v>4.75</v>
          </cell>
          <cell r="O12">
            <v>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51188</v>
          </cell>
          <cell r="D13">
            <v>54322</v>
          </cell>
          <cell r="E13">
            <v>198785</v>
          </cell>
          <cell r="F13">
            <v>104173</v>
          </cell>
          <cell r="G13">
            <v>0.25750000000000001</v>
          </cell>
          <cell r="H13">
            <v>0.52149999999999996</v>
          </cell>
          <cell r="I13">
            <v>4.66</v>
          </cell>
          <cell r="J13">
            <v>5</v>
          </cell>
          <cell r="K13">
            <v>0</v>
          </cell>
          <cell r="L13">
            <v>0.85</v>
          </cell>
          <cell r="M13">
            <v>1</v>
          </cell>
          <cell r="O13">
            <v>0.85</v>
          </cell>
        </row>
        <row r="14">
          <cell r="A14">
            <v>560032</v>
          </cell>
          <cell r="B14" t="str">
            <v>ОРСКАЯ ГАУЗ ГБ № 2</v>
          </cell>
          <cell r="C14">
            <v>7054</v>
          </cell>
          <cell r="D14">
            <v>0</v>
          </cell>
          <cell r="E14">
            <v>32096</v>
          </cell>
          <cell r="F14">
            <v>2</v>
          </cell>
          <cell r="G14">
            <v>0.2198</v>
          </cell>
          <cell r="H14">
            <v>0</v>
          </cell>
          <cell r="I14">
            <v>3.53</v>
          </cell>
          <cell r="J14">
            <v>0</v>
          </cell>
          <cell r="K14">
            <v>3.53</v>
          </cell>
          <cell r="L14">
            <v>0</v>
          </cell>
          <cell r="O14">
            <v>3.53</v>
          </cell>
        </row>
        <row r="15">
          <cell r="A15">
            <v>560033</v>
          </cell>
          <cell r="B15" t="str">
            <v>ОРСКАЯ ГАУЗ ГБ № 3</v>
          </cell>
          <cell r="C15">
            <v>21999</v>
          </cell>
          <cell r="D15">
            <v>0</v>
          </cell>
          <cell r="E15">
            <v>79471</v>
          </cell>
          <cell r="F15">
            <v>0</v>
          </cell>
          <cell r="G15">
            <v>0.27679999999999999</v>
          </cell>
          <cell r="H15">
            <v>0</v>
          </cell>
          <cell r="I15">
            <v>5</v>
          </cell>
          <cell r="J15">
            <v>0</v>
          </cell>
          <cell r="K15">
            <v>5</v>
          </cell>
          <cell r="L15">
            <v>0</v>
          </cell>
          <cell r="O15">
            <v>5</v>
          </cell>
        </row>
        <row r="16">
          <cell r="A16">
            <v>560034</v>
          </cell>
          <cell r="B16" t="str">
            <v>ОРСКАЯ ГАУЗ ГБ № 4</v>
          </cell>
          <cell r="C16">
            <v>25141</v>
          </cell>
          <cell r="D16">
            <v>0</v>
          </cell>
          <cell r="E16">
            <v>75981</v>
          </cell>
          <cell r="F16">
            <v>3</v>
          </cell>
          <cell r="G16">
            <v>0.33090000000000003</v>
          </cell>
          <cell r="H16">
            <v>0</v>
          </cell>
          <cell r="I16">
            <v>5</v>
          </cell>
          <cell r="J16">
            <v>0</v>
          </cell>
          <cell r="K16">
            <v>5</v>
          </cell>
          <cell r="L16">
            <v>0</v>
          </cell>
          <cell r="O16">
            <v>5</v>
          </cell>
        </row>
        <row r="17">
          <cell r="A17">
            <v>560035</v>
          </cell>
          <cell r="B17" t="str">
            <v>ОРСКАЯ ГАУЗ ГБ № 5</v>
          </cell>
          <cell r="C17">
            <v>240</v>
          </cell>
          <cell r="D17">
            <v>77832</v>
          </cell>
          <cell r="E17">
            <v>1104</v>
          </cell>
          <cell r="F17">
            <v>175541</v>
          </cell>
          <cell r="G17">
            <v>0.21740000000000001</v>
          </cell>
          <cell r="H17">
            <v>0.44340000000000002</v>
          </cell>
          <cell r="I17">
            <v>3.46</v>
          </cell>
          <cell r="J17">
            <v>5</v>
          </cell>
          <cell r="K17">
            <v>0.21</v>
          </cell>
          <cell r="L17">
            <v>4.7</v>
          </cell>
          <cell r="O17">
            <v>4.91</v>
          </cell>
        </row>
        <row r="18">
          <cell r="A18">
            <v>560036</v>
          </cell>
          <cell r="B18" t="str">
            <v>ОРСКАЯ ГАУЗ ГБ № 1</v>
          </cell>
          <cell r="C18">
            <v>20326</v>
          </cell>
          <cell r="D18">
            <v>27736</v>
          </cell>
          <cell r="E18">
            <v>69023</v>
          </cell>
          <cell r="F18">
            <v>53896</v>
          </cell>
          <cell r="G18">
            <v>0.29449999999999998</v>
          </cell>
          <cell r="H18">
            <v>0.51459999999999995</v>
          </cell>
          <cell r="I18">
            <v>5</v>
          </cell>
          <cell r="J18">
            <v>5</v>
          </cell>
          <cell r="K18">
            <v>4.05</v>
          </cell>
          <cell r="L18">
            <v>0.95</v>
          </cell>
          <cell r="O18">
            <v>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137</v>
          </cell>
          <cell r="D19">
            <v>36297</v>
          </cell>
          <cell r="E19">
            <v>984</v>
          </cell>
          <cell r="F19">
            <v>99317</v>
          </cell>
          <cell r="G19">
            <v>0.13919999999999999</v>
          </cell>
          <cell r="H19">
            <v>0.36549999999999999</v>
          </cell>
          <cell r="I19">
            <v>1.1299999999999999</v>
          </cell>
          <cell r="J19">
            <v>4.17</v>
          </cell>
          <cell r="K19">
            <v>0.06</v>
          </cell>
          <cell r="L19">
            <v>3.96</v>
          </cell>
          <cell r="O19">
            <v>4.0199999999999996</v>
          </cell>
        </row>
        <row r="20">
          <cell r="A20">
            <v>560043</v>
          </cell>
          <cell r="B20" t="str">
            <v>МЕДНОГОРСКАЯ ГБ</v>
          </cell>
          <cell r="C20">
            <v>17360</v>
          </cell>
          <cell r="D20">
            <v>15673</v>
          </cell>
          <cell r="E20">
            <v>47513</v>
          </cell>
          <cell r="F20">
            <v>26471</v>
          </cell>
          <cell r="G20">
            <v>0.3654</v>
          </cell>
          <cell r="H20">
            <v>0.59209999999999996</v>
          </cell>
          <cell r="I20">
            <v>5</v>
          </cell>
          <cell r="J20">
            <v>5</v>
          </cell>
          <cell r="K20">
            <v>4</v>
          </cell>
          <cell r="L20">
            <v>1</v>
          </cell>
          <cell r="O20">
            <v>5</v>
          </cell>
        </row>
        <row r="21">
          <cell r="A21">
            <v>560045</v>
          </cell>
          <cell r="B21" t="str">
            <v>БУГУРУСЛАНСКАЯ ГБ</v>
          </cell>
          <cell r="C21">
            <v>8238</v>
          </cell>
          <cell r="D21">
            <v>20118</v>
          </cell>
          <cell r="E21">
            <v>35435</v>
          </cell>
          <cell r="F21">
            <v>44154</v>
          </cell>
          <cell r="G21">
            <v>0.23250000000000001</v>
          </cell>
          <cell r="H21">
            <v>0.4556</v>
          </cell>
          <cell r="I21">
            <v>3.91</v>
          </cell>
          <cell r="J21">
            <v>5</v>
          </cell>
          <cell r="K21">
            <v>3.05</v>
          </cell>
          <cell r="L21">
            <v>1.1000000000000001</v>
          </cell>
          <cell r="O21">
            <v>4.1500000000000004</v>
          </cell>
        </row>
        <row r="22">
          <cell r="A22">
            <v>560047</v>
          </cell>
          <cell r="B22" t="str">
            <v>БУГУРУСЛАНСКАЯ РБ</v>
          </cell>
          <cell r="C22">
            <v>9000</v>
          </cell>
          <cell r="D22">
            <v>24091</v>
          </cell>
          <cell r="E22">
            <v>56181</v>
          </cell>
          <cell r="F22">
            <v>43978</v>
          </cell>
          <cell r="G22">
            <v>0.16020000000000001</v>
          </cell>
          <cell r="H22">
            <v>0.54779999999999995</v>
          </cell>
          <cell r="I22">
            <v>1.75</v>
          </cell>
          <cell r="J22">
            <v>5</v>
          </cell>
          <cell r="K22">
            <v>1.37</v>
          </cell>
          <cell r="L22">
            <v>1.1000000000000001</v>
          </cell>
          <cell r="O22">
            <v>2.4700000000000002</v>
          </cell>
        </row>
        <row r="23">
          <cell r="A23">
            <v>560052</v>
          </cell>
          <cell r="B23" t="str">
            <v>АБДУЛИНСКАЯ ГБ</v>
          </cell>
          <cell r="C23">
            <v>10224</v>
          </cell>
          <cell r="D23">
            <v>14131</v>
          </cell>
          <cell r="E23">
            <v>32613</v>
          </cell>
          <cell r="F23">
            <v>24902</v>
          </cell>
          <cell r="G23">
            <v>0.3135</v>
          </cell>
          <cell r="H23">
            <v>0.5675</v>
          </cell>
          <cell r="I23">
            <v>5</v>
          </cell>
          <cell r="J23">
            <v>5</v>
          </cell>
          <cell r="K23">
            <v>3.8</v>
          </cell>
          <cell r="L23">
            <v>1.2</v>
          </cell>
          <cell r="O23">
            <v>5</v>
          </cell>
        </row>
        <row r="24">
          <cell r="A24">
            <v>560053</v>
          </cell>
          <cell r="B24" t="str">
            <v>АДАМОВСКАЯ РБ</v>
          </cell>
          <cell r="C24">
            <v>8656</v>
          </cell>
          <cell r="D24">
            <v>11300</v>
          </cell>
          <cell r="E24">
            <v>25457</v>
          </cell>
          <cell r="F24">
            <v>18788</v>
          </cell>
          <cell r="G24">
            <v>0.34</v>
          </cell>
          <cell r="H24">
            <v>0.60140000000000005</v>
          </cell>
          <cell r="I24">
            <v>5</v>
          </cell>
          <cell r="J24">
            <v>5</v>
          </cell>
          <cell r="K24">
            <v>3.9</v>
          </cell>
          <cell r="L24">
            <v>1.1000000000000001</v>
          </cell>
          <cell r="O24">
            <v>5</v>
          </cell>
        </row>
        <row r="25">
          <cell r="A25">
            <v>560054</v>
          </cell>
          <cell r="B25" t="str">
            <v>АКБУЛАКСКАЯ РБ</v>
          </cell>
          <cell r="C25">
            <v>7896</v>
          </cell>
          <cell r="D25">
            <v>16636</v>
          </cell>
          <cell r="E25">
            <v>37930</v>
          </cell>
          <cell r="F25">
            <v>31870</v>
          </cell>
          <cell r="G25">
            <v>0.2082</v>
          </cell>
          <cell r="H25">
            <v>0.52200000000000002</v>
          </cell>
          <cell r="I25">
            <v>3.19</v>
          </cell>
          <cell r="J25">
            <v>5</v>
          </cell>
          <cell r="K25">
            <v>0</v>
          </cell>
          <cell r="L25">
            <v>1.25</v>
          </cell>
          <cell r="M25">
            <v>1</v>
          </cell>
          <cell r="O25">
            <v>1.25</v>
          </cell>
        </row>
        <row r="26">
          <cell r="A26">
            <v>560055</v>
          </cell>
          <cell r="B26" t="str">
            <v>АЛЕКСАНДРОВСКАЯ РБ</v>
          </cell>
          <cell r="C26">
            <v>7063</v>
          </cell>
          <cell r="D26">
            <v>7987</v>
          </cell>
          <cell r="E26">
            <v>17847</v>
          </cell>
          <cell r="F26">
            <v>14604</v>
          </cell>
          <cell r="G26">
            <v>0.39579999999999999</v>
          </cell>
          <cell r="H26">
            <v>0.54690000000000005</v>
          </cell>
          <cell r="I26">
            <v>5</v>
          </cell>
          <cell r="J26">
            <v>5</v>
          </cell>
          <cell r="K26">
            <v>4</v>
          </cell>
          <cell r="L26">
            <v>1</v>
          </cell>
          <cell r="O26">
            <v>5</v>
          </cell>
        </row>
        <row r="27">
          <cell r="A27">
            <v>560056</v>
          </cell>
          <cell r="B27" t="str">
            <v>АСЕКЕЕВСКАЯ РБ</v>
          </cell>
          <cell r="C27">
            <v>7689</v>
          </cell>
          <cell r="D27">
            <v>9380</v>
          </cell>
          <cell r="E27">
            <v>31628</v>
          </cell>
          <cell r="F27">
            <v>16485</v>
          </cell>
          <cell r="G27">
            <v>0.24310000000000001</v>
          </cell>
          <cell r="H27">
            <v>0.56899999999999995</v>
          </cell>
          <cell r="I27">
            <v>4.2300000000000004</v>
          </cell>
          <cell r="J27">
            <v>5</v>
          </cell>
          <cell r="K27">
            <v>0</v>
          </cell>
          <cell r="L27">
            <v>0.9</v>
          </cell>
          <cell r="M27">
            <v>1</v>
          </cell>
          <cell r="O27">
            <v>0.9</v>
          </cell>
        </row>
        <row r="28">
          <cell r="A28">
            <v>560057</v>
          </cell>
          <cell r="B28" t="str">
            <v>БЕЛЯЕВСКАЯ РБ</v>
          </cell>
          <cell r="C28">
            <v>12746</v>
          </cell>
          <cell r="D28">
            <v>13050</v>
          </cell>
          <cell r="E28">
            <v>41723</v>
          </cell>
          <cell r="F28">
            <v>23447</v>
          </cell>
          <cell r="G28">
            <v>0.30549999999999999</v>
          </cell>
          <cell r="H28">
            <v>0.55659999999999998</v>
          </cell>
          <cell r="I28">
            <v>5</v>
          </cell>
          <cell r="J28">
            <v>5</v>
          </cell>
          <cell r="K28">
            <v>3.95</v>
          </cell>
          <cell r="L28">
            <v>1.05</v>
          </cell>
          <cell r="O28">
            <v>5</v>
          </cell>
        </row>
        <row r="29">
          <cell r="A29">
            <v>560058</v>
          </cell>
          <cell r="B29" t="str">
            <v>ГАЙСКАЯ ГБ</v>
          </cell>
          <cell r="C29">
            <v>21350</v>
          </cell>
          <cell r="D29">
            <v>25551</v>
          </cell>
          <cell r="E29">
            <v>66559</v>
          </cell>
          <cell r="F29">
            <v>46031</v>
          </cell>
          <cell r="G29">
            <v>0.32079999999999997</v>
          </cell>
          <cell r="H29">
            <v>0.55510000000000004</v>
          </cell>
          <cell r="I29">
            <v>5</v>
          </cell>
          <cell r="J29">
            <v>5</v>
          </cell>
          <cell r="K29">
            <v>3.9</v>
          </cell>
          <cell r="L29">
            <v>1.1000000000000001</v>
          </cell>
          <cell r="O29">
            <v>5</v>
          </cell>
        </row>
        <row r="30">
          <cell r="A30">
            <v>560059</v>
          </cell>
          <cell r="B30" t="str">
            <v>ГРАЧЕВСКАЯ РБ</v>
          </cell>
          <cell r="C30">
            <v>7030</v>
          </cell>
          <cell r="D30">
            <v>7257</v>
          </cell>
          <cell r="E30">
            <v>19830</v>
          </cell>
          <cell r="F30">
            <v>12763</v>
          </cell>
          <cell r="G30">
            <v>0.35449999999999998</v>
          </cell>
          <cell r="H30">
            <v>0.56859999999999999</v>
          </cell>
          <cell r="I30">
            <v>5</v>
          </cell>
          <cell r="J30">
            <v>5</v>
          </cell>
          <cell r="K30">
            <v>4</v>
          </cell>
          <cell r="L30">
            <v>1</v>
          </cell>
          <cell r="O30">
            <v>5</v>
          </cell>
        </row>
        <row r="31">
          <cell r="A31">
            <v>560060</v>
          </cell>
          <cell r="B31" t="str">
            <v>ДОМБАРОВСКАЯ РБ</v>
          </cell>
          <cell r="C31">
            <v>8971</v>
          </cell>
          <cell r="D31">
            <v>12179</v>
          </cell>
          <cell r="E31">
            <v>27799</v>
          </cell>
          <cell r="F31">
            <v>23217</v>
          </cell>
          <cell r="G31">
            <v>0.32269999999999999</v>
          </cell>
          <cell r="H31">
            <v>0.52459999999999996</v>
          </cell>
          <cell r="I31">
            <v>5</v>
          </cell>
          <cell r="J31">
            <v>5</v>
          </cell>
          <cell r="K31">
            <v>3.85</v>
          </cell>
          <cell r="L31">
            <v>1.1499999999999999</v>
          </cell>
          <cell r="O31">
            <v>5</v>
          </cell>
        </row>
        <row r="32">
          <cell r="A32">
            <v>560061</v>
          </cell>
          <cell r="B32" t="str">
            <v>ИЛЕКСКАЯ РБ</v>
          </cell>
          <cell r="C32">
            <v>6228</v>
          </cell>
          <cell r="D32">
            <v>11958</v>
          </cell>
          <cell r="E32">
            <v>22160</v>
          </cell>
          <cell r="F32">
            <v>22859</v>
          </cell>
          <cell r="G32">
            <v>0.28100000000000003</v>
          </cell>
          <cell r="H32">
            <v>0.52310000000000001</v>
          </cell>
          <cell r="I32">
            <v>5</v>
          </cell>
          <cell r="J32">
            <v>5</v>
          </cell>
          <cell r="K32">
            <v>3.85</v>
          </cell>
          <cell r="L32">
            <v>1.1499999999999999</v>
          </cell>
          <cell r="O32">
            <v>5</v>
          </cell>
        </row>
        <row r="33">
          <cell r="A33">
            <v>560062</v>
          </cell>
          <cell r="B33" t="str">
            <v>КВАРКЕНСКАЯ РБ</v>
          </cell>
          <cell r="C33">
            <v>3574</v>
          </cell>
          <cell r="D33">
            <v>4703</v>
          </cell>
          <cell r="E33">
            <v>12893</v>
          </cell>
          <cell r="F33">
            <v>9338</v>
          </cell>
          <cell r="G33">
            <v>0.2772</v>
          </cell>
          <cell r="H33">
            <v>0.50360000000000005</v>
          </cell>
          <cell r="I33">
            <v>5</v>
          </cell>
          <cell r="J33">
            <v>5</v>
          </cell>
          <cell r="K33">
            <v>4</v>
          </cell>
          <cell r="L33">
            <v>1</v>
          </cell>
          <cell r="O33">
            <v>5</v>
          </cell>
        </row>
        <row r="34">
          <cell r="A34">
            <v>560063</v>
          </cell>
          <cell r="B34" t="str">
            <v>КРАСНОГВАРДЕЙСКАЯ РБ</v>
          </cell>
          <cell r="C34">
            <v>8767</v>
          </cell>
          <cell r="D34">
            <v>2267</v>
          </cell>
          <cell r="E34">
            <v>18862</v>
          </cell>
          <cell r="F34">
            <v>9426</v>
          </cell>
          <cell r="G34">
            <v>0.46479999999999999</v>
          </cell>
          <cell r="H34">
            <v>0.24049999999999999</v>
          </cell>
          <cell r="I34">
            <v>5</v>
          </cell>
          <cell r="J34">
            <v>1.99</v>
          </cell>
          <cell r="K34">
            <v>3.85</v>
          </cell>
          <cell r="L34">
            <v>0.46</v>
          </cell>
          <cell r="O34">
            <v>4.3099999999999996</v>
          </cell>
        </row>
        <row r="35">
          <cell r="A35">
            <v>560064</v>
          </cell>
          <cell r="B35" t="str">
            <v>КУВАНДЫКСКАЯ ГБ</v>
          </cell>
          <cell r="C35">
            <v>39935</v>
          </cell>
          <cell r="D35">
            <v>46475</v>
          </cell>
          <cell r="E35">
            <v>90428</v>
          </cell>
          <cell r="F35">
            <v>72570</v>
          </cell>
          <cell r="G35">
            <v>0.44159999999999999</v>
          </cell>
          <cell r="H35">
            <v>0.64039999999999997</v>
          </cell>
          <cell r="I35">
            <v>5</v>
          </cell>
          <cell r="J35">
            <v>5</v>
          </cell>
          <cell r="K35">
            <v>0</v>
          </cell>
          <cell r="L35">
            <v>1.1499999999999999</v>
          </cell>
          <cell r="M35">
            <v>1</v>
          </cell>
          <cell r="O35">
            <v>1.1499999999999999</v>
          </cell>
        </row>
        <row r="36">
          <cell r="A36">
            <v>560065</v>
          </cell>
          <cell r="B36" t="str">
            <v>КУРМАНАЕВСКАЯ РБ</v>
          </cell>
          <cell r="C36">
            <v>13484</v>
          </cell>
          <cell r="D36">
            <v>14288</v>
          </cell>
          <cell r="E36">
            <v>30666</v>
          </cell>
          <cell r="F36">
            <v>20475</v>
          </cell>
          <cell r="G36">
            <v>0.43969999999999998</v>
          </cell>
          <cell r="H36">
            <v>0.69779999999999998</v>
          </cell>
          <cell r="I36">
            <v>5</v>
          </cell>
          <cell r="J36">
            <v>5</v>
          </cell>
          <cell r="K36">
            <v>0</v>
          </cell>
          <cell r="L36">
            <v>0.95</v>
          </cell>
          <cell r="M36">
            <v>1</v>
          </cell>
          <cell r="O36">
            <v>0.95</v>
          </cell>
        </row>
        <row r="37">
          <cell r="A37">
            <v>560066</v>
          </cell>
          <cell r="B37" t="str">
            <v>МАТВЕЕВСКАЯ РБ</v>
          </cell>
          <cell r="C37">
            <v>3505</v>
          </cell>
          <cell r="D37">
            <v>6851</v>
          </cell>
          <cell r="E37">
            <v>18152</v>
          </cell>
          <cell r="F37">
            <v>12157</v>
          </cell>
          <cell r="G37">
            <v>0.19309999999999999</v>
          </cell>
          <cell r="H37">
            <v>0.5635</v>
          </cell>
          <cell r="I37">
            <v>2.74</v>
          </cell>
          <cell r="J37">
            <v>5</v>
          </cell>
          <cell r="K37">
            <v>2.19</v>
          </cell>
          <cell r="L37">
            <v>1</v>
          </cell>
          <cell r="O37">
            <v>3.19</v>
          </cell>
        </row>
        <row r="38">
          <cell r="A38">
            <v>560067</v>
          </cell>
          <cell r="B38" t="str">
            <v>НОВООРСКАЯ РБ</v>
          </cell>
          <cell r="C38">
            <v>4998</v>
          </cell>
          <cell r="D38">
            <v>19509</v>
          </cell>
          <cell r="E38">
            <v>29490</v>
          </cell>
          <cell r="F38">
            <v>31964</v>
          </cell>
          <cell r="G38">
            <v>0.16950000000000001</v>
          </cell>
          <cell r="H38">
            <v>0.61029999999999995</v>
          </cell>
          <cell r="I38">
            <v>2.0299999999999998</v>
          </cell>
          <cell r="J38">
            <v>5</v>
          </cell>
          <cell r="K38">
            <v>1.54</v>
          </cell>
          <cell r="L38">
            <v>1.2</v>
          </cell>
          <cell r="O38">
            <v>2.74</v>
          </cell>
        </row>
        <row r="39">
          <cell r="A39">
            <v>560068</v>
          </cell>
          <cell r="B39" t="str">
            <v>НОВОСЕРГИЕВСКАЯ РБ</v>
          </cell>
          <cell r="C39">
            <v>10861</v>
          </cell>
          <cell r="D39">
            <v>16666</v>
          </cell>
          <cell r="E39">
            <v>38889</v>
          </cell>
          <cell r="F39">
            <v>27739</v>
          </cell>
          <cell r="G39">
            <v>0.27929999999999999</v>
          </cell>
          <cell r="H39">
            <v>0.6008</v>
          </cell>
          <cell r="I39">
            <v>5</v>
          </cell>
          <cell r="J39">
            <v>5</v>
          </cell>
          <cell r="K39">
            <v>3.85</v>
          </cell>
          <cell r="L39">
            <v>1.1499999999999999</v>
          </cell>
          <cell r="O39">
            <v>5</v>
          </cell>
        </row>
        <row r="40">
          <cell r="A40">
            <v>560069</v>
          </cell>
          <cell r="B40" t="str">
            <v>ОКТЯБРЬСКАЯ РБ</v>
          </cell>
          <cell r="C40">
            <v>17789</v>
          </cell>
          <cell r="D40">
            <v>13346</v>
          </cell>
          <cell r="E40">
            <v>34605</v>
          </cell>
          <cell r="F40">
            <v>18395</v>
          </cell>
          <cell r="G40">
            <v>0.5141</v>
          </cell>
          <cell r="H40">
            <v>0.72550000000000003</v>
          </cell>
          <cell r="I40">
            <v>5</v>
          </cell>
          <cell r="J40">
            <v>5</v>
          </cell>
          <cell r="K40">
            <v>3.9</v>
          </cell>
          <cell r="L40">
            <v>1.1000000000000001</v>
          </cell>
          <cell r="O40">
            <v>5</v>
          </cell>
        </row>
        <row r="41">
          <cell r="A41">
            <v>560070</v>
          </cell>
          <cell r="B41" t="str">
            <v>ОРЕНБУРГСКАЯ РБ</v>
          </cell>
          <cell r="C41">
            <v>39828</v>
          </cell>
          <cell r="D41">
            <v>51047</v>
          </cell>
          <cell r="E41">
            <v>136454</v>
          </cell>
          <cell r="F41">
            <v>98496</v>
          </cell>
          <cell r="G41">
            <v>0.29189999999999999</v>
          </cell>
          <cell r="H41">
            <v>0.51829999999999998</v>
          </cell>
          <cell r="I41">
            <v>5</v>
          </cell>
          <cell r="J41">
            <v>5</v>
          </cell>
          <cell r="K41">
            <v>0</v>
          </cell>
          <cell r="L41">
            <v>1.2</v>
          </cell>
          <cell r="M41">
            <v>1</v>
          </cell>
          <cell r="O41">
            <v>1.2</v>
          </cell>
        </row>
        <row r="42">
          <cell r="A42">
            <v>560071</v>
          </cell>
          <cell r="B42" t="str">
            <v>ПЕРВОМАЙСКАЯ РБ</v>
          </cell>
          <cell r="C42">
            <v>13084</v>
          </cell>
          <cell r="D42">
            <v>18909</v>
          </cell>
          <cell r="E42">
            <v>32650</v>
          </cell>
          <cell r="F42">
            <v>33787</v>
          </cell>
          <cell r="G42">
            <v>0.4007</v>
          </cell>
          <cell r="H42">
            <v>0.55969999999999998</v>
          </cell>
          <cell r="I42">
            <v>5</v>
          </cell>
          <cell r="J42">
            <v>5</v>
          </cell>
          <cell r="K42">
            <v>3.75</v>
          </cell>
          <cell r="L42">
            <v>1.25</v>
          </cell>
          <cell r="O42">
            <v>5</v>
          </cell>
        </row>
        <row r="43">
          <cell r="A43">
            <v>560072</v>
          </cell>
          <cell r="B43" t="str">
            <v>ПЕРЕВОЛОЦКАЯ РБ</v>
          </cell>
          <cell r="C43">
            <v>13199</v>
          </cell>
          <cell r="D43">
            <v>14229</v>
          </cell>
          <cell r="E43">
            <v>30346</v>
          </cell>
          <cell r="F43">
            <v>24466</v>
          </cell>
          <cell r="G43">
            <v>0.435</v>
          </cell>
          <cell r="H43">
            <v>0.58160000000000001</v>
          </cell>
          <cell r="I43">
            <v>5</v>
          </cell>
          <cell r="J43">
            <v>5</v>
          </cell>
          <cell r="K43">
            <v>3.95</v>
          </cell>
          <cell r="L43">
            <v>1.05</v>
          </cell>
          <cell r="O43">
            <v>5</v>
          </cell>
        </row>
        <row r="44">
          <cell r="A44">
            <v>560073</v>
          </cell>
          <cell r="B44" t="str">
            <v>ПОНОМАРЕВСКАЯ РБ</v>
          </cell>
          <cell r="C44">
            <v>5776</v>
          </cell>
          <cell r="D44">
            <v>7121</v>
          </cell>
          <cell r="E44">
            <v>26209</v>
          </cell>
          <cell r="F44">
            <v>11007</v>
          </cell>
          <cell r="G44">
            <v>0.22040000000000001</v>
          </cell>
          <cell r="H44">
            <v>0.64700000000000002</v>
          </cell>
          <cell r="I44">
            <v>3.55</v>
          </cell>
          <cell r="J44">
            <v>5</v>
          </cell>
          <cell r="K44">
            <v>2.95</v>
          </cell>
          <cell r="L44">
            <v>0.85</v>
          </cell>
          <cell r="O44">
            <v>3.8</v>
          </cell>
        </row>
        <row r="45">
          <cell r="A45">
            <v>560074</v>
          </cell>
          <cell r="B45" t="str">
            <v>САКМАРСКАЯ  РБ</v>
          </cell>
          <cell r="C45">
            <v>7268</v>
          </cell>
          <cell r="D45">
            <v>14236</v>
          </cell>
          <cell r="E45">
            <v>30453</v>
          </cell>
          <cell r="F45">
            <v>25042</v>
          </cell>
          <cell r="G45">
            <v>0.2387</v>
          </cell>
          <cell r="H45">
            <v>0.56850000000000001</v>
          </cell>
          <cell r="I45">
            <v>4.0999999999999996</v>
          </cell>
          <cell r="J45">
            <v>5</v>
          </cell>
          <cell r="K45">
            <v>0</v>
          </cell>
          <cell r="L45">
            <v>1.2</v>
          </cell>
          <cell r="M45">
            <v>1</v>
          </cell>
          <cell r="O45">
            <v>1.2</v>
          </cell>
        </row>
        <row r="46">
          <cell r="A46">
            <v>560075</v>
          </cell>
          <cell r="B46" t="str">
            <v>САРАКТАШСКАЯ РБ</v>
          </cell>
          <cell r="C46">
            <v>18352</v>
          </cell>
          <cell r="D46">
            <v>25482</v>
          </cell>
          <cell r="E46">
            <v>62072</v>
          </cell>
          <cell r="F46">
            <v>37942</v>
          </cell>
          <cell r="G46">
            <v>0.29570000000000002</v>
          </cell>
          <cell r="H46">
            <v>0.67159999999999997</v>
          </cell>
          <cell r="I46">
            <v>5</v>
          </cell>
          <cell r="J46">
            <v>5</v>
          </cell>
          <cell r="K46">
            <v>3.85</v>
          </cell>
          <cell r="L46">
            <v>1.1499999999999999</v>
          </cell>
          <cell r="O46">
            <v>5</v>
          </cell>
        </row>
        <row r="47">
          <cell r="A47">
            <v>560076</v>
          </cell>
          <cell r="B47" t="str">
            <v>СВЕТЛИНСКАЯ РБ</v>
          </cell>
          <cell r="C47">
            <v>3446</v>
          </cell>
          <cell r="D47">
            <v>4640</v>
          </cell>
          <cell r="E47">
            <v>9916</v>
          </cell>
          <cell r="F47">
            <v>9004</v>
          </cell>
          <cell r="G47">
            <v>0.34749999999999998</v>
          </cell>
          <cell r="H47">
            <v>0.51529999999999998</v>
          </cell>
          <cell r="I47">
            <v>5</v>
          </cell>
          <cell r="J47">
            <v>5</v>
          </cell>
          <cell r="K47">
            <v>3.9</v>
          </cell>
          <cell r="L47">
            <v>1.1000000000000001</v>
          </cell>
          <cell r="O47">
            <v>5</v>
          </cell>
        </row>
        <row r="48">
          <cell r="A48">
            <v>560077</v>
          </cell>
          <cell r="B48" t="str">
            <v>СЕВЕРНАЯ РБ</v>
          </cell>
          <cell r="C48">
            <v>5335</v>
          </cell>
          <cell r="D48">
            <v>6405</v>
          </cell>
          <cell r="E48">
            <v>26131</v>
          </cell>
          <cell r="F48">
            <v>10907</v>
          </cell>
          <cell r="G48">
            <v>0.20419999999999999</v>
          </cell>
          <cell r="H48">
            <v>0.58720000000000006</v>
          </cell>
          <cell r="I48">
            <v>3.07</v>
          </cell>
          <cell r="J48">
            <v>5</v>
          </cell>
          <cell r="K48">
            <v>2.5499999999999998</v>
          </cell>
          <cell r="L48">
            <v>0.85</v>
          </cell>
          <cell r="O48">
            <v>3.4</v>
          </cell>
        </row>
        <row r="49">
          <cell r="A49">
            <v>560078</v>
          </cell>
          <cell r="B49" t="str">
            <v>СОЛЬ-ИЛЕЦКАЯ ГБ</v>
          </cell>
          <cell r="C49">
            <v>11576</v>
          </cell>
          <cell r="D49">
            <v>22007</v>
          </cell>
          <cell r="E49">
            <v>50567</v>
          </cell>
          <cell r="F49">
            <v>38386</v>
          </cell>
          <cell r="G49">
            <v>0.22889999999999999</v>
          </cell>
          <cell r="H49">
            <v>0.57330000000000003</v>
          </cell>
          <cell r="I49">
            <v>3.8</v>
          </cell>
          <cell r="J49">
            <v>5</v>
          </cell>
          <cell r="K49">
            <v>2.85</v>
          </cell>
          <cell r="L49">
            <v>1.25</v>
          </cell>
          <cell r="O49">
            <v>4.0999999999999996</v>
          </cell>
        </row>
        <row r="50">
          <cell r="A50">
            <v>560079</v>
          </cell>
          <cell r="B50" t="str">
            <v>СОРОЧИНСКАЯ ГБ</v>
          </cell>
          <cell r="C50">
            <v>25962</v>
          </cell>
          <cell r="D50">
            <v>30121</v>
          </cell>
          <cell r="E50">
            <v>90692</v>
          </cell>
          <cell r="F50">
            <v>55634</v>
          </cell>
          <cell r="G50">
            <v>0.2863</v>
          </cell>
          <cell r="H50">
            <v>0.54139999999999999</v>
          </cell>
          <cell r="I50">
            <v>5</v>
          </cell>
          <cell r="J50">
            <v>5</v>
          </cell>
          <cell r="K50">
            <v>0</v>
          </cell>
          <cell r="L50">
            <v>1.1000000000000001</v>
          </cell>
          <cell r="M50">
            <v>1</v>
          </cell>
          <cell r="O50">
            <v>1.1000000000000001</v>
          </cell>
        </row>
        <row r="51">
          <cell r="A51">
            <v>560080</v>
          </cell>
          <cell r="B51" t="str">
            <v>ТАШЛИНСКАЯ РБ</v>
          </cell>
          <cell r="C51">
            <v>4180</v>
          </cell>
          <cell r="D51">
            <v>11285</v>
          </cell>
          <cell r="E51">
            <v>25792</v>
          </cell>
          <cell r="F51">
            <v>25887</v>
          </cell>
          <cell r="G51">
            <v>0.16209999999999999</v>
          </cell>
          <cell r="H51">
            <v>0.43590000000000001</v>
          </cell>
          <cell r="I51">
            <v>1.81</v>
          </cell>
          <cell r="J51">
            <v>5</v>
          </cell>
          <cell r="K51">
            <v>1.39</v>
          </cell>
          <cell r="L51">
            <v>1.1499999999999999</v>
          </cell>
          <cell r="O51">
            <v>2.54</v>
          </cell>
        </row>
        <row r="52">
          <cell r="A52">
            <v>560081</v>
          </cell>
          <cell r="B52" t="str">
            <v>ТОЦКАЯ РБ</v>
          </cell>
          <cell r="C52">
            <v>8854</v>
          </cell>
          <cell r="D52">
            <v>14747</v>
          </cell>
          <cell r="E52">
            <v>26016</v>
          </cell>
          <cell r="F52">
            <v>25646</v>
          </cell>
          <cell r="G52">
            <v>0.34029999999999999</v>
          </cell>
          <cell r="H52">
            <v>0.57499999999999996</v>
          </cell>
          <cell r="I52">
            <v>5</v>
          </cell>
          <cell r="J52">
            <v>5</v>
          </cell>
          <cell r="K52">
            <v>3.75</v>
          </cell>
          <cell r="L52">
            <v>1.25</v>
          </cell>
          <cell r="O52">
            <v>5</v>
          </cell>
        </row>
        <row r="53">
          <cell r="A53">
            <v>560082</v>
          </cell>
          <cell r="B53" t="str">
            <v>ТЮЛЬГАНСКАЯ РБ</v>
          </cell>
          <cell r="C53">
            <v>7213</v>
          </cell>
          <cell r="D53">
            <v>12661</v>
          </cell>
          <cell r="E53">
            <v>31237</v>
          </cell>
          <cell r="F53">
            <v>20912</v>
          </cell>
          <cell r="G53">
            <v>0.23089999999999999</v>
          </cell>
          <cell r="H53">
            <v>0.60540000000000005</v>
          </cell>
          <cell r="I53">
            <v>3.86</v>
          </cell>
          <cell r="J53">
            <v>5</v>
          </cell>
          <cell r="K53">
            <v>3.09</v>
          </cell>
          <cell r="L53">
            <v>1</v>
          </cell>
          <cell r="O53">
            <v>4.09</v>
          </cell>
        </row>
        <row r="54">
          <cell r="A54">
            <v>560083</v>
          </cell>
          <cell r="B54" t="str">
            <v>ШАРЛЫКСКАЯ РБ</v>
          </cell>
          <cell r="C54">
            <v>6995</v>
          </cell>
          <cell r="D54">
            <v>12064</v>
          </cell>
          <cell r="E54">
            <v>26920</v>
          </cell>
          <cell r="F54">
            <v>18624</v>
          </cell>
          <cell r="G54">
            <v>0.25979999999999998</v>
          </cell>
          <cell r="H54">
            <v>0.64780000000000004</v>
          </cell>
          <cell r="I54">
            <v>4.7300000000000004</v>
          </cell>
          <cell r="J54">
            <v>5</v>
          </cell>
          <cell r="K54">
            <v>3.83</v>
          </cell>
          <cell r="L54">
            <v>0.95</v>
          </cell>
          <cell r="O54">
            <v>4.78</v>
          </cell>
        </row>
        <row r="55">
          <cell r="A55">
            <v>560084</v>
          </cell>
          <cell r="B55" t="str">
            <v>ЯСНЕНСКАЯ ГБ</v>
          </cell>
          <cell r="C55">
            <v>4400</v>
          </cell>
          <cell r="D55">
            <v>8401</v>
          </cell>
          <cell r="E55">
            <v>27249</v>
          </cell>
          <cell r="F55">
            <v>22841</v>
          </cell>
          <cell r="G55">
            <v>0.1615</v>
          </cell>
          <cell r="H55">
            <v>0.36780000000000002</v>
          </cell>
          <cell r="I55">
            <v>1.79</v>
          </cell>
          <cell r="J55">
            <v>4.21</v>
          </cell>
          <cell r="K55">
            <v>1.32</v>
          </cell>
          <cell r="L55">
            <v>1.0900000000000001</v>
          </cell>
          <cell r="O55">
            <v>2.41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4368</v>
          </cell>
          <cell r="D56">
            <v>160</v>
          </cell>
          <cell r="E56">
            <v>16369</v>
          </cell>
          <cell r="F56">
            <v>1095</v>
          </cell>
          <cell r="G56">
            <v>0.26679999999999998</v>
          </cell>
          <cell r="H56">
            <v>0.14610000000000001</v>
          </cell>
          <cell r="I56">
            <v>4.93</v>
          </cell>
          <cell r="J56">
            <v>0.35</v>
          </cell>
          <cell r="K56">
            <v>4.7300000000000004</v>
          </cell>
          <cell r="L56">
            <v>0.01</v>
          </cell>
          <cell r="O56">
            <v>4.74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7545</v>
          </cell>
          <cell r="D57">
            <v>1581</v>
          </cell>
          <cell r="E57">
            <v>26600</v>
          </cell>
          <cell r="F57">
            <v>2280</v>
          </cell>
          <cell r="G57">
            <v>0.28360000000000002</v>
          </cell>
          <cell r="H57">
            <v>0.69340000000000002</v>
          </cell>
          <cell r="I57">
            <v>5</v>
          </cell>
          <cell r="J57">
            <v>5</v>
          </cell>
          <cell r="K57">
            <v>4.8</v>
          </cell>
          <cell r="L57">
            <v>0.2</v>
          </cell>
          <cell r="O57">
            <v>5</v>
          </cell>
        </row>
        <row r="58">
          <cell r="A58">
            <v>560087</v>
          </cell>
          <cell r="B58" t="str">
            <v>ОРСКАЯ УБ НА СТ. ОРСК</v>
          </cell>
          <cell r="C58">
            <v>4729</v>
          </cell>
          <cell r="D58">
            <v>0</v>
          </cell>
          <cell r="E58">
            <v>44957</v>
          </cell>
          <cell r="F58">
            <v>3</v>
          </cell>
          <cell r="G58">
            <v>0.1052</v>
          </cell>
          <cell r="H58">
            <v>0</v>
          </cell>
          <cell r="I58">
            <v>0.11</v>
          </cell>
          <cell r="J58">
            <v>0</v>
          </cell>
          <cell r="K58">
            <v>0.11</v>
          </cell>
          <cell r="L58">
            <v>0</v>
          </cell>
          <cell r="O58">
            <v>0.11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2344</v>
          </cell>
          <cell r="D59">
            <v>0</v>
          </cell>
          <cell r="E59">
            <v>9208</v>
          </cell>
          <cell r="F59">
            <v>0</v>
          </cell>
          <cell r="G59">
            <v>0.25459999999999999</v>
          </cell>
          <cell r="H59">
            <v>0</v>
          </cell>
          <cell r="I59">
            <v>4.57</v>
          </cell>
          <cell r="J59">
            <v>0</v>
          </cell>
          <cell r="K59">
            <v>4.57</v>
          </cell>
          <cell r="L59">
            <v>0</v>
          </cell>
          <cell r="O59">
            <v>4.57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1710</v>
          </cell>
          <cell r="D60">
            <v>0</v>
          </cell>
          <cell r="E60">
            <v>10672</v>
          </cell>
          <cell r="F60">
            <v>3</v>
          </cell>
          <cell r="G60">
            <v>0.16020000000000001</v>
          </cell>
          <cell r="H60">
            <v>0</v>
          </cell>
          <cell r="I60">
            <v>1.75</v>
          </cell>
          <cell r="J60">
            <v>0</v>
          </cell>
          <cell r="K60">
            <v>1.75</v>
          </cell>
          <cell r="L60">
            <v>0</v>
          </cell>
          <cell r="O60">
            <v>1.75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21</v>
          </cell>
          <cell r="D61">
            <v>48</v>
          </cell>
          <cell r="E61">
            <v>207</v>
          </cell>
          <cell r="F61">
            <v>68</v>
          </cell>
          <cell r="G61">
            <v>0.1014</v>
          </cell>
          <cell r="H61">
            <v>0.70589999999999997</v>
          </cell>
          <cell r="I61">
            <v>0</v>
          </cell>
          <cell r="J61">
            <v>5</v>
          </cell>
          <cell r="K61">
            <v>0</v>
          </cell>
          <cell r="L61">
            <v>0.3</v>
          </cell>
          <cell r="O61">
            <v>0.3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658</v>
          </cell>
          <cell r="D62">
            <v>0</v>
          </cell>
          <cell r="E62">
            <v>3332</v>
          </cell>
          <cell r="F62">
            <v>0</v>
          </cell>
          <cell r="G62">
            <v>0.19750000000000001</v>
          </cell>
          <cell r="H62">
            <v>0</v>
          </cell>
          <cell r="I62">
            <v>2.87</v>
          </cell>
          <cell r="J62">
            <v>0</v>
          </cell>
          <cell r="K62">
            <v>2.87</v>
          </cell>
          <cell r="L62">
            <v>0</v>
          </cell>
          <cell r="O62">
            <v>2.87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233</v>
          </cell>
          <cell r="D63">
            <v>24</v>
          </cell>
          <cell r="E63">
            <v>1216</v>
          </cell>
          <cell r="F63">
            <v>84</v>
          </cell>
          <cell r="G63">
            <v>0.19159999999999999</v>
          </cell>
          <cell r="H63">
            <v>0.28570000000000001</v>
          </cell>
          <cell r="I63">
            <v>2.69</v>
          </cell>
          <cell r="J63">
            <v>2.78</v>
          </cell>
          <cell r="K63">
            <v>2.5299999999999998</v>
          </cell>
          <cell r="L63">
            <v>0.17</v>
          </cell>
          <cell r="O63">
            <v>2.7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33430</v>
          </cell>
          <cell r="D64">
            <v>14</v>
          </cell>
          <cell r="E64">
            <v>142393</v>
          </cell>
          <cell r="F64">
            <v>111</v>
          </cell>
          <cell r="G64">
            <v>0.23480000000000001</v>
          </cell>
          <cell r="H64">
            <v>0.12609999999999999</v>
          </cell>
          <cell r="I64">
            <v>3.98</v>
          </cell>
          <cell r="J64">
            <v>0</v>
          </cell>
          <cell r="K64">
            <v>3.98</v>
          </cell>
          <cell r="L64">
            <v>0</v>
          </cell>
          <cell r="O64">
            <v>3.98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26451</v>
          </cell>
          <cell r="D65">
            <v>42321</v>
          </cell>
          <cell r="E65">
            <v>169569</v>
          </cell>
          <cell r="F65">
            <v>123554</v>
          </cell>
          <cell r="G65">
            <v>0.156</v>
          </cell>
          <cell r="H65">
            <v>0.34250000000000003</v>
          </cell>
          <cell r="I65">
            <v>1.63</v>
          </cell>
          <cell r="J65">
            <v>3.77</v>
          </cell>
          <cell r="K65">
            <v>1.24</v>
          </cell>
          <cell r="L65">
            <v>0.9</v>
          </cell>
          <cell r="O65">
            <v>2.14</v>
          </cell>
        </row>
      </sheetData>
      <sheetData sheetId="3">
        <row r="6">
          <cell r="A6">
            <v>560002</v>
          </cell>
          <cell r="B6" t="str">
            <v>ОРЕНБУРГ ОБЛАСТНАЯ КБ  № 2</v>
          </cell>
          <cell r="C6">
            <v>1652</v>
          </cell>
          <cell r="D6">
            <v>0</v>
          </cell>
          <cell r="E6">
            <v>3967</v>
          </cell>
          <cell r="F6">
            <v>0</v>
          </cell>
          <cell r="G6">
            <v>0.41639999999999999</v>
          </cell>
          <cell r="H6">
            <v>0</v>
          </cell>
          <cell r="I6">
            <v>3.57</v>
          </cell>
          <cell r="J6">
            <v>0</v>
          </cell>
          <cell r="K6">
            <v>3.57</v>
          </cell>
          <cell r="L6">
            <v>0</v>
          </cell>
          <cell r="O6">
            <v>3.57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464</v>
          </cell>
          <cell r="D7">
            <v>0</v>
          </cell>
          <cell r="E7">
            <v>891</v>
          </cell>
          <cell r="F7">
            <v>0</v>
          </cell>
          <cell r="G7">
            <v>0.52080000000000004</v>
          </cell>
          <cell r="H7">
            <v>0</v>
          </cell>
          <cell r="I7">
            <v>4.49</v>
          </cell>
          <cell r="J7">
            <v>0</v>
          </cell>
          <cell r="K7">
            <v>4.49</v>
          </cell>
          <cell r="L7">
            <v>0</v>
          </cell>
          <cell r="O7">
            <v>4.49</v>
          </cell>
        </row>
        <row r="8">
          <cell r="A8">
            <v>560017</v>
          </cell>
          <cell r="B8" t="str">
            <v>ОРЕНБУРГ ГБУЗ ГКБ №1</v>
          </cell>
          <cell r="C8">
            <v>12030</v>
          </cell>
          <cell r="D8">
            <v>0</v>
          </cell>
          <cell r="E8">
            <v>18520</v>
          </cell>
          <cell r="F8">
            <v>0</v>
          </cell>
          <cell r="G8">
            <v>0.64959999999999996</v>
          </cell>
          <cell r="H8">
            <v>0</v>
          </cell>
          <cell r="I8">
            <v>5</v>
          </cell>
          <cell r="J8">
            <v>0</v>
          </cell>
          <cell r="K8">
            <v>5</v>
          </cell>
          <cell r="L8">
            <v>0</v>
          </cell>
          <cell r="O8">
            <v>5</v>
          </cell>
        </row>
        <row r="9">
          <cell r="A9">
            <v>560019</v>
          </cell>
          <cell r="B9" t="str">
            <v>ОРЕНБУРГ ГАУЗ ГКБ  №3</v>
          </cell>
          <cell r="C9">
            <v>13344</v>
          </cell>
          <cell r="D9">
            <v>1291</v>
          </cell>
          <cell r="E9">
            <v>21273</v>
          </cell>
          <cell r="F9">
            <v>2308</v>
          </cell>
          <cell r="G9">
            <v>0.62729999999999997</v>
          </cell>
          <cell r="H9">
            <v>0.55940000000000001</v>
          </cell>
          <cell r="I9">
            <v>5</v>
          </cell>
          <cell r="J9">
            <v>5</v>
          </cell>
          <cell r="K9">
            <v>4.8</v>
          </cell>
          <cell r="L9">
            <v>0.2</v>
          </cell>
          <cell r="O9">
            <v>5</v>
          </cell>
        </row>
        <row r="10">
          <cell r="A10">
            <v>560021</v>
          </cell>
          <cell r="B10" t="str">
            <v>ОРЕНБУРГ ГБУЗ ГКБ № 5</v>
          </cell>
          <cell r="C10">
            <v>9339</v>
          </cell>
          <cell r="D10">
            <v>33837</v>
          </cell>
          <cell r="E10">
            <v>13589</v>
          </cell>
          <cell r="F10">
            <v>64671</v>
          </cell>
          <cell r="G10">
            <v>0.68720000000000003</v>
          </cell>
          <cell r="H10">
            <v>0.5232</v>
          </cell>
          <cell r="I10">
            <v>5</v>
          </cell>
          <cell r="J10">
            <v>4.99</v>
          </cell>
          <cell r="K10">
            <v>2.95</v>
          </cell>
          <cell r="L10">
            <v>2.0499999999999998</v>
          </cell>
          <cell r="O10">
            <v>5</v>
          </cell>
        </row>
        <row r="11">
          <cell r="A11">
            <v>560022</v>
          </cell>
          <cell r="B11" t="str">
            <v>ОРЕНБУРГ ГАУЗ ГКБ  №6</v>
          </cell>
          <cell r="C11">
            <v>10066</v>
          </cell>
          <cell r="D11">
            <v>22775</v>
          </cell>
          <cell r="E11">
            <v>16183</v>
          </cell>
          <cell r="F11">
            <v>40766</v>
          </cell>
          <cell r="G11">
            <v>0.622</v>
          </cell>
          <cell r="H11">
            <v>0.55869999999999997</v>
          </cell>
          <cell r="I11">
            <v>5</v>
          </cell>
          <cell r="J11">
            <v>5</v>
          </cell>
          <cell r="K11">
            <v>0</v>
          </cell>
          <cell r="L11">
            <v>1.3</v>
          </cell>
          <cell r="M11">
            <v>1</v>
          </cell>
          <cell r="O11">
            <v>1.3</v>
          </cell>
        </row>
        <row r="12">
          <cell r="A12">
            <v>560024</v>
          </cell>
          <cell r="B12" t="str">
            <v>ОРЕНБУРГ ГАУЗ ДГКБ</v>
          </cell>
          <cell r="C12">
            <v>175</v>
          </cell>
          <cell r="D12">
            <v>44006</v>
          </cell>
          <cell r="E12">
            <v>481</v>
          </cell>
          <cell r="F12">
            <v>88995</v>
          </cell>
          <cell r="G12">
            <v>0.36380000000000001</v>
          </cell>
          <cell r="H12">
            <v>0.4945</v>
          </cell>
          <cell r="I12">
            <v>3.11</v>
          </cell>
          <cell r="J12">
            <v>4.71</v>
          </cell>
          <cell r="K12">
            <v>0.16</v>
          </cell>
          <cell r="L12">
            <v>4.47</v>
          </cell>
          <cell r="O12">
            <v>4.63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11810</v>
          </cell>
          <cell r="D13">
            <v>15560</v>
          </cell>
          <cell r="E13">
            <v>22615</v>
          </cell>
          <cell r="F13">
            <v>36671</v>
          </cell>
          <cell r="G13">
            <v>0.5222</v>
          </cell>
          <cell r="H13">
            <v>0.42430000000000001</v>
          </cell>
          <cell r="I13">
            <v>4.5</v>
          </cell>
          <cell r="J13">
            <v>4.0199999999999996</v>
          </cell>
          <cell r="K13">
            <v>3.74</v>
          </cell>
          <cell r="L13">
            <v>0.68</v>
          </cell>
          <cell r="O13">
            <v>4.42</v>
          </cell>
        </row>
        <row r="14">
          <cell r="A14">
            <v>560032</v>
          </cell>
          <cell r="B14" t="str">
            <v>ОРСКАЯ ГАУЗ ГБ № 2</v>
          </cell>
          <cell r="C14">
            <v>1377</v>
          </cell>
          <cell r="D14">
            <v>0</v>
          </cell>
          <cell r="E14">
            <v>5193</v>
          </cell>
          <cell r="F14">
            <v>0</v>
          </cell>
          <cell r="G14">
            <v>0.26519999999999999</v>
          </cell>
          <cell r="H14">
            <v>0</v>
          </cell>
          <cell r="I14">
            <v>2.25</v>
          </cell>
          <cell r="J14">
            <v>0</v>
          </cell>
          <cell r="K14">
            <v>2.25</v>
          </cell>
          <cell r="L14">
            <v>0</v>
          </cell>
          <cell r="O14">
            <v>2.25</v>
          </cell>
        </row>
        <row r="15">
          <cell r="A15">
            <v>560033</v>
          </cell>
          <cell r="B15" t="str">
            <v>ОРСКАЯ ГАУЗ ГБ № 3</v>
          </cell>
          <cell r="C15">
            <v>5766</v>
          </cell>
          <cell r="D15">
            <v>0</v>
          </cell>
          <cell r="E15">
            <v>9391</v>
          </cell>
          <cell r="F15">
            <v>0</v>
          </cell>
          <cell r="G15">
            <v>0.61399999999999999</v>
          </cell>
          <cell r="H15">
            <v>0</v>
          </cell>
          <cell r="I15">
            <v>5</v>
          </cell>
          <cell r="J15">
            <v>0</v>
          </cell>
          <cell r="K15">
            <v>5</v>
          </cell>
          <cell r="L15">
            <v>0</v>
          </cell>
          <cell r="O15">
            <v>5</v>
          </cell>
        </row>
        <row r="16">
          <cell r="A16">
            <v>560034</v>
          </cell>
          <cell r="B16" t="str">
            <v>ОРСКАЯ ГАУЗ ГБ № 4</v>
          </cell>
          <cell r="C16">
            <v>4952</v>
          </cell>
          <cell r="D16">
            <v>0</v>
          </cell>
          <cell r="E16">
            <v>9527</v>
          </cell>
          <cell r="F16">
            <v>0</v>
          </cell>
          <cell r="G16">
            <v>0.51980000000000004</v>
          </cell>
          <cell r="H16">
            <v>0</v>
          </cell>
          <cell r="I16">
            <v>4.4800000000000004</v>
          </cell>
          <cell r="J16">
            <v>0</v>
          </cell>
          <cell r="K16">
            <v>4.4800000000000004</v>
          </cell>
          <cell r="L16">
            <v>0</v>
          </cell>
          <cell r="O16">
            <v>4.4800000000000004</v>
          </cell>
        </row>
        <row r="17">
          <cell r="A17">
            <v>560035</v>
          </cell>
          <cell r="B17" t="str">
            <v>ОРСКАЯ ГАУЗ ГБ № 5</v>
          </cell>
          <cell r="C17">
            <v>0</v>
          </cell>
          <cell r="D17">
            <v>19110</v>
          </cell>
          <cell r="E17">
            <v>0</v>
          </cell>
          <cell r="F17">
            <v>41390</v>
          </cell>
          <cell r="G17">
            <v>0</v>
          </cell>
          <cell r="H17">
            <v>0.4617</v>
          </cell>
          <cell r="I17">
            <v>0</v>
          </cell>
          <cell r="J17">
            <v>4.38</v>
          </cell>
          <cell r="K17">
            <v>0</v>
          </cell>
          <cell r="L17">
            <v>4.12</v>
          </cell>
          <cell r="O17">
            <v>4.12</v>
          </cell>
        </row>
        <row r="18">
          <cell r="A18">
            <v>560036</v>
          </cell>
          <cell r="B18" t="str">
            <v>ОРСКАЯ ГАУЗ ГБ № 1</v>
          </cell>
          <cell r="C18">
            <v>7051</v>
          </cell>
          <cell r="D18">
            <v>8227</v>
          </cell>
          <cell r="E18">
            <v>11900</v>
          </cell>
          <cell r="F18">
            <v>17705</v>
          </cell>
          <cell r="G18">
            <v>0.59250000000000003</v>
          </cell>
          <cell r="H18">
            <v>0.4647</v>
          </cell>
          <cell r="I18">
            <v>5</v>
          </cell>
          <cell r="J18">
            <v>4.41</v>
          </cell>
          <cell r="K18">
            <v>4.05</v>
          </cell>
          <cell r="L18">
            <v>0.84</v>
          </cell>
          <cell r="O18">
            <v>4.8899999999999997</v>
          </cell>
        </row>
        <row r="19">
          <cell r="A19">
            <v>560041</v>
          </cell>
          <cell r="B19" t="str">
            <v>НОВОТРОИЦКАЯ ГАУЗ ДГБ</v>
          </cell>
          <cell r="C19">
            <v>0</v>
          </cell>
          <cell r="D19">
            <v>13388</v>
          </cell>
          <cell r="E19">
            <v>0</v>
          </cell>
          <cell r="F19">
            <v>29209</v>
          </cell>
          <cell r="G19">
            <v>0</v>
          </cell>
          <cell r="H19">
            <v>0.45839999999999997</v>
          </cell>
          <cell r="I19">
            <v>0</v>
          </cell>
          <cell r="J19">
            <v>4.3499999999999996</v>
          </cell>
          <cell r="K19">
            <v>0</v>
          </cell>
          <cell r="L19">
            <v>4.13</v>
          </cell>
          <cell r="O19">
            <v>4.13</v>
          </cell>
        </row>
        <row r="20">
          <cell r="A20">
            <v>560043</v>
          </cell>
          <cell r="B20" t="str">
            <v>МЕДНОГОРСКАЯ ГБ</v>
          </cell>
          <cell r="C20">
            <v>1872</v>
          </cell>
          <cell r="D20">
            <v>1549</v>
          </cell>
          <cell r="E20">
            <v>5277</v>
          </cell>
          <cell r="F20">
            <v>7620</v>
          </cell>
          <cell r="G20">
            <v>0.35470000000000002</v>
          </cell>
          <cell r="H20">
            <v>0.20330000000000001</v>
          </cell>
          <cell r="I20">
            <v>3.04</v>
          </cell>
          <cell r="J20">
            <v>1.85</v>
          </cell>
          <cell r="K20">
            <v>2.4300000000000002</v>
          </cell>
          <cell r="L20">
            <v>0.37</v>
          </cell>
          <cell r="O20">
            <v>2.8</v>
          </cell>
        </row>
        <row r="21">
          <cell r="A21">
            <v>560045</v>
          </cell>
          <cell r="B21" t="str">
            <v>БУГУРУСЛАНСКАЯ ГБ</v>
          </cell>
          <cell r="C21">
            <v>2391</v>
          </cell>
          <cell r="D21">
            <v>5211</v>
          </cell>
          <cell r="E21">
            <v>4822</v>
          </cell>
          <cell r="F21">
            <v>9241</v>
          </cell>
          <cell r="G21">
            <v>0.49590000000000001</v>
          </cell>
          <cell r="H21">
            <v>0.56389999999999996</v>
          </cell>
          <cell r="I21">
            <v>4.2699999999999996</v>
          </cell>
          <cell r="J21">
            <v>5</v>
          </cell>
          <cell r="K21">
            <v>3.33</v>
          </cell>
          <cell r="L21">
            <v>1.1000000000000001</v>
          </cell>
          <cell r="O21">
            <v>4.43</v>
          </cell>
        </row>
        <row r="22">
          <cell r="A22">
            <v>560047</v>
          </cell>
          <cell r="B22" t="str">
            <v>БУГУРУСЛАНСКАЯ РБ</v>
          </cell>
          <cell r="C22">
            <v>3063</v>
          </cell>
          <cell r="D22">
            <v>5007</v>
          </cell>
          <cell r="E22">
            <v>7308</v>
          </cell>
          <cell r="F22">
            <v>12479</v>
          </cell>
          <cell r="G22">
            <v>0.41909999999999997</v>
          </cell>
          <cell r="H22">
            <v>0.4012</v>
          </cell>
          <cell r="I22">
            <v>3.6</v>
          </cell>
          <cell r="J22">
            <v>3.79</v>
          </cell>
          <cell r="K22">
            <v>2.81</v>
          </cell>
          <cell r="L22">
            <v>0.83</v>
          </cell>
          <cell r="O22">
            <v>3.64</v>
          </cell>
        </row>
        <row r="23">
          <cell r="A23">
            <v>560052</v>
          </cell>
          <cell r="B23" t="str">
            <v>АБДУЛИНСКАЯ ГБ</v>
          </cell>
          <cell r="C23">
            <v>2387</v>
          </cell>
          <cell r="D23">
            <v>2609</v>
          </cell>
          <cell r="E23">
            <v>4441</v>
          </cell>
          <cell r="F23">
            <v>7266</v>
          </cell>
          <cell r="G23">
            <v>0.53749999999999998</v>
          </cell>
          <cell r="H23">
            <v>0.35909999999999997</v>
          </cell>
          <cell r="I23">
            <v>4.63</v>
          </cell>
          <cell r="J23">
            <v>3.38</v>
          </cell>
          <cell r="K23">
            <v>3.52</v>
          </cell>
          <cell r="L23">
            <v>0.81</v>
          </cell>
          <cell r="O23">
            <v>4.33</v>
          </cell>
        </row>
        <row r="24">
          <cell r="A24">
            <v>560053</v>
          </cell>
          <cell r="B24" t="str">
            <v>АДАМОВСКАЯ РБ</v>
          </cell>
          <cell r="C24">
            <v>2457</v>
          </cell>
          <cell r="D24">
            <v>2134</v>
          </cell>
          <cell r="E24">
            <v>3979</v>
          </cell>
          <cell r="F24">
            <v>5552</v>
          </cell>
          <cell r="G24">
            <v>0.61750000000000005</v>
          </cell>
          <cell r="H24">
            <v>0.38440000000000002</v>
          </cell>
          <cell r="I24">
            <v>5</v>
          </cell>
          <cell r="J24">
            <v>3.63</v>
          </cell>
          <cell r="K24">
            <v>3.9</v>
          </cell>
          <cell r="L24">
            <v>0.8</v>
          </cell>
          <cell r="O24">
            <v>4.7</v>
          </cell>
        </row>
        <row r="25">
          <cell r="A25">
            <v>560054</v>
          </cell>
          <cell r="B25" t="str">
            <v>АКБУЛАКСКАЯ РБ</v>
          </cell>
          <cell r="C25">
            <v>1831</v>
          </cell>
          <cell r="D25">
            <v>2170</v>
          </cell>
          <cell r="E25">
            <v>3993</v>
          </cell>
          <cell r="F25">
            <v>6484</v>
          </cell>
          <cell r="G25">
            <v>0.45860000000000001</v>
          </cell>
          <cell r="H25">
            <v>0.3347</v>
          </cell>
          <cell r="I25">
            <v>3.94</v>
          </cell>
          <cell r="J25">
            <v>3.14</v>
          </cell>
          <cell r="K25">
            <v>2.96</v>
          </cell>
          <cell r="L25">
            <v>0.79</v>
          </cell>
          <cell r="O25">
            <v>3.75</v>
          </cell>
        </row>
        <row r="26">
          <cell r="A26">
            <v>560055</v>
          </cell>
          <cell r="B26" t="str">
            <v>АЛЕКСАНДРОВСКАЯ РБ</v>
          </cell>
          <cell r="C26">
            <v>1242</v>
          </cell>
          <cell r="D26">
            <v>1131</v>
          </cell>
          <cell r="E26">
            <v>2887</v>
          </cell>
          <cell r="F26">
            <v>4247</v>
          </cell>
          <cell r="G26">
            <v>0.43020000000000003</v>
          </cell>
          <cell r="H26">
            <v>0.26629999999999998</v>
          </cell>
          <cell r="I26">
            <v>3.69</v>
          </cell>
          <cell r="J26">
            <v>2.4700000000000002</v>
          </cell>
          <cell r="K26">
            <v>2.95</v>
          </cell>
          <cell r="L26">
            <v>0.49</v>
          </cell>
          <cell r="O26">
            <v>3.44</v>
          </cell>
        </row>
        <row r="27">
          <cell r="A27">
            <v>560056</v>
          </cell>
          <cell r="B27" t="str">
            <v>АСЕКЕЕВСКАЯ РБ</v>
          </cell>
          <cell r="C27">
            <v>1962</v>
          </cell>
          <cell r="D27">
            <v>1647</v>
          </cell>
          <cell r="E27">
            <v>3935</v>
          </cell>
          <cell r="F27">
            <v>4349</v>
          </cell>
          <cell r="G27">
            <v>0.49859999999999999</v>
          </cell>
          <cell r="H27">
            <v>0.37869999999999998</v>
          </cell>
          <cell r="I27">
            <v>4.29</v>
          </cell>
          <cell r="J27">
            <v>3.57</v>
          </cell>
          <cell r="K27">
            <v>3.52</v>
          </cell>
          <cell r="L27">
            <v>0.64</v>
          </cell>
          <cell r="O27">
            <v>4.16</v>
          </cell>
        </row>
        <row r="28">
          <cell r="A28">
            <v>560057</v>
          </cell>
          <cell r="B28" t="str">
            <v>БЕЛЯЕВСКАЯ РБ</v>
          </cell>
          <cell r="C28">
            <v>1907</v>
          </cell>
          <cell r="D28">
            <v>2681</v>
          </cell>
          <cell r="E28">
            <v>3166</v>
          </cell>
          <cell r="F28">
            <v>5028</v>
          </cell>
          <cell r="G28">
            <v>0.60229999999999995</v>
          </cell>
          <cell r="H28">
            <v>0.53320000000000001</v>
          </cell>
          <cell r="I28">
            <v>5</v>
          </cell>
          <cell r="J28">
            <v>5</v>
          </cell>
          <cell r="K28">
            <v>3.95</v>
          </cell>
          <cell r="L28">
            <v>1.05</v>
          </cell>
          <cell r="O28">
            <v>5</v>
          </cell>
        </row>
        <row r="29">
          <cell r="A29">
            <v>560058</v>
          </cell>
          <cell r="B29" t="str">
            <v>ГАЙСКАЯ ГБ</v>
          </cell>
          <cell r="C29">
            <v>4194</v>
          </cell>
          <cell r="D29">
            <v>5286</v>
          </cell>
          <cell r="E29">
            <v>8378</v>
          </cell>
          <cell r="F29">
            <v>13409</v>
          </cell>
          <cell r="G29">
            <v>0.50060000000000004</v>
          </cell>
          <cell r="H29">
            <v>0.39419999999999999</v>
          </cell>
          <cell r="I29">
            <v>4.3099999999999996</v>
          </cell>
          <cell r="J29">
            <v>3.72</v>
          </cell>
          <cell r="K29">
            <v>3.36</v>
          </cell>
          <cell r="L29">
            <v>0.82</v>
          </cell>
          <cell r="O29">
            <v>4.18</v>
          </cell>
        </row>
        <row r="30">
          <cell r="A30">
            <v>560059</v>
          </cell>
          <cell r="B30" t="str">
            <v>ГРАЧЕВСКАЯ РБ</v>
          </cell>
          <cell r="C30">
            <v>1566</v>
          </cell>
          <cell r="D30">
            <v>1918</v>
          </cell>
          <cell r="E30">
            <v>2683</v>
          </cell>
          <cell r="F30">
            <v>4050</v>
          </cell>
          <cell r="G30">
            <v>0.5837</v>
          </cell>
          <cell r="H30">
            <v>0.47360000000000002</v>
          </cell>
          <cell r="I30">
            <v>5</v>
          </cell>
          <cell r="J30">
            <v>4.5</v>
          </cell>
          <cell r="K30">
            <v>4</v>
          </cell>
          <cell r="L30">
            <v>0.9</v>
          </cell>
          <cell r="O30">
            <v>4.9000000000000004</v>
          </cell>
        </row>
        <row r="31">
          <cell r="A31">
            <v>560060</v>
          </cell>
          <cell r="B31" t="str">
            <v>ДОМБАРОВСКАЯ РБ</v>
          </cell>
          <cell r="C31">
            <v>1445</v>
          </cell>
          <cell r="D31">
            <v>1377</v>
          </cell>
          <cell r="E31">
            <v>3026</v>
          </cell>
          <cell r="F31">
            <v>5384</v>
          </cell>
          <cell r="G31">
            <v>0.47749999999999998</v>
          </cell>
          <cell r="H31">
            <v>0.25580000000000003</v>
          </cell>
          <cell r="I31">
            <v>4.1100000000000003</v>
          </cell>
          <cell r="J31">
            <v>2.36</v>
          </cell>
          <cell r="K31">
            <v>3.16</v>
          </cell>
          <cell r="L31">
            <v>0.54</v>
          </cell>
          <cell r="O31">
            <v>3.7</v>
          </cell>
        </row>
        <row r="32">
          <cell r="A32">
            <v>560061</v>
          </cell>
          <cell r="B32" t="str">
            <v>ИЛЕКСКАЯ РБ</v>
          </cell>
          <cell r="C32">
            <v>1446</v>
          </cell>
          <cell r="D32">
            <v>2638</v>
          </cell>
          <cell r="E32">
            <v>4334</v>
          </cell>
          <cell r="F32">
            <v>6792</v>
          </cell>
          <cell r="G32">
            <v>0.33360000000000001</v>
          </cell>
          <cell r="H32">
            <v>0.38840000000000002</v>
          </cell>
          <cell r="I32">
            <v>2.85</v>
          </cell>
          <cell r="J32">
            <v>3.67</v>
          </cell>
          <cell r="K32">
            <v>2.19</v>
          </cell>
          <cell r="L32">
            <v>0.84</v>
          </cell>
          <cell r="O32">
            <v>3.03</v>
          </cell>
        </row>
        <row r="33">
          <cell r="A33">
            <v>560062</v>
          </cell>
          <cell r="B33" t="str">
            <v>КВАРКЕНСКАЯ РБ</v>
          </cell>
          <cell r="C33">
            <v>1640</v>
          </cell>
          <cell r="D33">
            <v>901</v>
          </cell>
          <cell r="E33">
            <v>3291</v>
          </cell>
          <cell r="F33">
            <v>3429</v>
          </cell>
          <cell r="G33">
            <v>0.49830000000000002</v>
          </cell>
          <cell r="H33">
            <v>0.26279999999999998</v>
          </cell>
          <cell r="I33">
            <v>4.29</v>
          </cell>
          <cell r="J33">
            <v>2.4300000000000002</v>
          </cell>
          <cell r="K33">
            <v>3.43</v>
          </cell>
          <cell r="L33">
            <v>0.49</v>
          </cell>
          <cell r="O33">
            <v>3.92</v>
          </cell>
        </row>
        <row r="34">
          <cell r="A34">
            <v>560063</v>
          </cell>
          <cell r="B34" t="str">
            <v>КРАСНОГВАРДЕЙСКАЯ РБ</v>
          </cell>
          <cell r="C34">
            <v>1808</v>
          </cell>
          <cell r="D34">
            <v>434</v>
          </cell>
          <cell r="E34">
            <v>3456</v>
          </cell>
          <cell r="F34">
            <v>5478</v>
          </cell>
          <cell r="G34">
            <v>0.52310000000000001</v>
          </cell>
          <cell r="H34">
            <v>7.9200000000000007E-2</v>
          </cell>
          <cell r="I34">
            <v>4.51</v>
          </cell>
          <cell r="J34">
            <v>0.63</v>
          </cell>
          <cell r="K34">
            <v>3.47</v>
          </cell>
          <cell r="L34">
            <v>0.14000000000000001</v>
          </cell>
          <cell r="O34">
            <v>3.61</v>
          </cell>
        </row>
        <row r="35">
          <cell r="A35">
            <v>560064</v>
          </cell>
          <cell r="B35" t="str">
            <v>КУВАНДЫКСКАЯ ГБ</v>
          </cell>
          <cell r="C35">
            <v>4192</v>
          </cell>
          <cell r="D35">
            <v>6342</v>
          </cell>
          <cell r="E35">
            <v>7813</v>
          </cell>
          <cell r="F35">
            <v>14288</v>
          </cell>
          <cell r="G35">
            <v>0.53649999999999998</v>
          </cell>
          <cell r="H35">
            <v>0.44390000000000002</v>
          </cell>
          <cell r="I35">
            <v>4.62</v>
          </cell>
          <cell r="J35">
            <v>4.21</v>
          </cell>
          <cell r="K35">
            <v>3.56</v>
          </cell>
          <cell r="L35">
            <v>0.97</v>
          </cell>
          <cell r="O35">
            <v>4.53</v>
          </cell>
        </row>
        <row r="36">
          <cell r="A36">
            <v>560065</v>
          </cell>
          <cell r="B36" t="str">
            <v>КУРМАНАЕВСКАЯ РБ</v>
          </cell>
          <cell r="C36">
            <v>1895</v>
          </cell>
          <cell r="D36">
            <v>1287</v>
          </cell>
          <cell r="E36">
            <v>3321</v>
          </cell>
          <cell r="F36">
            <v>4380</v>
          </cell>
          <cell r="G36">
            <v>0.5706</v>
          </cell>
          <cell r="H36">
            <v>0.29380000000000001</v>
          </cell>
          <cell r="I36">
            <v>4.92</v>
          </cell>
          <cell r="J36">
            <v>2.74</v>
          </cell>
          <cell r="K36">
            <v>3.99</v>
          </cell>
          <cell r="L36">
            <v>0.52</v>
          </cell>
          <cell r="O36">
            <v>4.51</v>
          </cell>
        </row>
        <row r="37">
          <cell r="A37">
            <v>560066</v>
          </cell>
          <cell r="B37" t="str">
            <v>МАТВЕЕВСКАЯ РБ</v>
          </cell>
          <cell r="C37">
            <v>1027</v>
          </cell>
          <cell r="D37">
            <v>1245</v>
          </cell>
          <cell r="E37">
            <v>2218</v>
          </cell>
          <cell r="F37">
            <v>3168</v>
          </cell>
          <cell r="G37">
            <v>0.46300000000000002</v>
          </cell>
          <cell r="H37">
            <v>0.39300000000000002</v>
          </cell>
          <cell r="I37">
            <v>3.98</v>
          </cell>
          <cell r="J37">
            <v>3.71</v>
          </cell>
          <cell r="K37">
            <v>3.18</v>
          </cell>
          <cell r="L37">
            <v>0.74</v>
          </cell>
          <cell r="O37">
            <v>3.92</v>
          </cell>
        </row>
        <row r="38">
          <cell r="A38">
            <v>560067</v>
          </cell>
          <cell r="B38" t="str">
            <v>НОВООРСКАЯ РБ</v>
          </cell>
          <cell r="C38">
            <v>2561</v>
          </cell>
          <cell r="D38">
            <v>4076</v>
          </cell>
          <cell r="E38">
            <v>5408</v>
          </cell>
          <cell r="F38">
            <v>10588</v>
          </cell>
          <cell r="G38">
            <v>0.47360000000000002</v>
          </cell>
          <cell r="H38">
            <v>0.38500000000000001</v>
          </cell>
          <cell r="I38">
            <v>4.07</v>
          </cell>
          <cell r="J38">
            <v>3.63</v>
          </cell>
          <cell r="K38">
            <v>3.09</v>
          </cell>
          <cell r="L38">
            <v>0.87</v>
          </cell>
          <cell r="O38">
            <v>3.96</v>
          </cell>
        </row>
        <row r="39">
          <cell r="A39">
            <v>560068</v>
          </cell>
          <cell r="B39" t="str">
            <v>НОВОСЕРГИЕВСКАЯ РБ</v>
          </cell>
          <cell r="C39">
            <v>3343</v>
          </cell>
          <cell r="D39">
            <v>3687</v>
          </cell>
          <cell r="E39">
            <v>6329</v>
          </cell>
          <cell r="F39">
            <v>10693</v>
          </cell>
          <cell r="G39">
            <v>0.5282</v>
          </cell>
          <cell r="H39">
            <v>0.3448</v>
          </cell>
          <cell r="I39">
            <v>4.55</v>
          </cell>
          <cell r="J39">
            <v>3.24</v>
          </cell>
          <cell r="K39">
            <v>3.5</v>
          </cell>
          <cell r="L39">
            <v>0.75</v>
          </cell>
          <cell r="O39">
            <v>4.25</v>
          </cell>
        </row>
        <row r="40">
          <cell r="A40">
            <v>560069</v>
          </cell>
          <cell r="B40" t="str">
            <v>ОКТЯБРЬСКАЯ РБ</v>
          </cell>
          <cell r="C40">
            <v>2386</v>
          </cell>
          <cell r="D40">
            <v>3387</v>
          </cell>
          <cell r="E40">
            <v>3906</v>
          </cell>
          <cell r="F40">
            <v>6884</v>
          </cell>
          <cell r="G40">
            <v>0.6109</v>
          </cell>
          <cell r="H40">
            <v>0.49199999999999999</v>
          </cell>
          <cell r="I40">
            <v>5</v>
          </cell>
          <cell r="J40">
            <v>4.68</v>
          </cell>
          <cell r="K40">
            <v>3.9</v>
          </cell>
          <cell r="L40">
            <v>1.03</v>
          </cell>
          <cell r="O40">
            <v>4.93</v>
          </cell>
        </row>
        <row r="41">
          <cell r="A41">
            <v>560070</v>
          </cell>
          <cell r="B41" t="str">
            <v>ОРЕНБУРГСКАЯ РБ</v>
          </cell>
          <cell r="C41">
            <v>8258</v>
          </cell>
          <cell r="D41">
            <v>12249</v>
          </cell>
          <cell r="E41">
            <v>13845</v>
          </cell>
          <cell r="F41">
            <v>32145</v>
          </cell>
          <cell r="G41">
            <v>0.59650000000000003</v>
          </cell>
          <cell r="H41">
            <v>0.38109999999999999</v>
          </cell>
          <cell r="I41">
            <v>5</v>
          </cell>
          <cell r="J41">
            <v>3.59</v>
          </cell>
          <cell r="K41">
            <v>3.8</v>
          </cell>
          <cell r="L41">
            <v>0.86</v>
          </cell>
          <cell r="O41">
            <v>4.66</v>
          </cell>
        </row>
        <row r="42">
          <cell r="A42">
            <v>560071</v>
          </cell>
          <cell r="B42" t="str">
            <v>ПЕРВОМАЙСКАЯ РБ</v>
          </cell>
          <cell r="C42">
            <v>2458</v>
          </cell>
          <cell r="D42">
            <v>3287</v>
          </cell>
          <cell r="E42">
            <v>4487</v>
          </cell>
          <cell r="F42">
            <v>9312</v>
          </cell>
          <cell r="G42">
            <v>0.54779999999999995</v>
          </cell>
          <cell r="H42">
            <v>0.35299999999999998</v>
          </cell>
          <cell r="I42">
            <v>4.72</v>
          </cell>
          <cell r="J42">
            <v>3.32</v>
          </cell>
          <cell r="K42">
            <v>3.54</v>
          </cell>
          <cell r="L42">
            <v>0.83</v>
          </cell>
          <cell r="O42">
            <v>4.37</v>
          </cell>
        </row>
        <row r="43">
          <cell r="A43">
            <v>560072</v>
          </cell>
          <cell r="B43" t="str">
            <v>ПЕРЕВОЛОЦКАЯ РБ</v>
          </cell>
          <cell r="C43">
            <v>2895</v>
          </cell>
          <cell r="D43">
            <v>3416</v>
          </cell>
          <cell r="E43">
            <v>4862</v>
          </cell>
          <cell r="F43">
            <v>7828</v>
          </cell>
          <cell r="G43">
            <v>0.59540000000000004</v>
          </cell>
          <cell r="H43">
            <v>0.43640000000000001</v>
          </cell>
          <cell r="I43">
            <v>5</v>
          </cell>
          <cell r="J43">
            <v>4.1399999999999997</v>
          </cell>
          <cell r="K43">
            <v>3.95</v>
          </cell>
          <cell r="L43">
            <v>0.87</v>
          </cell>
          <cell r="O43">
            <v>4.82</v>
          </cell>
        </row>
        <row r="44">
          <cell r="A44">
            <v>560073</v>
          </cell>
          <cell r="B44" t="str">
            <v>ПОНОМАРЕВСКАЯ РБ</v>
          </cell>
          <cell r="C44">
            <v>1773</v>
          </cell>
          <cell r="D44">
            <v>1583</v>
          </cell>
          <cell r="E44">
            <v>2745</v>
          </cell>
          <cell r="F44">
            <v>3211</v>
          </cell>
          <cell r="G44">
            <v>0.64590000000000003</v>
          </cell>
          <cell r="H44">
            <v>0.49299999999999999</v>
          </cell>
          <cell r="I44">
            <v>5</v>
          </cell>
          <cell r="J44">
            <v>4.6900000000000004</v>
          </cell>
          <cell r="K44">
            <v>4.1500000000000004</v>
          </cell>
          <cell r="L44">
            <v>0.8</v>
          </cell>
          <cell r="O44">
            <v>4.95</v>
          </cell>
        </row>
        <row r="45">
          <cell r="A45">
            <v>560074</v>
          </cell>
          <cell r="B45" t="str">
            <v>САКМАРСКАЯ  РБ</v>
          </cell>
          <cell r="C45">
            <v>1925</v>
          </cell>
          <cell r="D45">
            <v>2781</v>
          </cell>
          <cell r="E45">
            <v>4235</v>
          </cell>
          <cell r="F45">
            <v>7258</v>
          </cell>
          <cell r="G45">
            <v>0.45450000000000002</v>
          </cell>
          <cell r="H45">
            <v>0.38319999999999999</v>
          </cell>
          <cell r="I45">
            <v>3.91</v>
          </cell>
          <cell r="J45">
            <v>3.61</v>
          </cell>
          <cell r="K45">
            <v>2.97</v>
          </cell>
          <cell r="L45">
            <v>0.87</v>
          </cell>
          <cell r="O45">
            <v>3.84</v>
          </cell>
        </row>
        <row r="46">
          <cell r="A46">
            <v>560075</v>
          </cell>
          <cell r="B46" t="str">
            <v>САРАКТАШСКАЯ РБ</v>
          </cell>
          <cell r="C46">
            <v>3936</v>
          </cell>
          <cell r="D46">
            <v>7687</v>
          </cell>
          <cell r="E46">
            <v>7319</v>
          </cell>
          <cell r="F46">
            <v>14320</v>
          </cell>
          <cell r="G46">
            <v>0.53779999999999994</v>
          </cell>
          <cell r="H46">
            <v>0.53680000000000005</v>
          </cell>
          <cell r="I46">
            <v>4.63</v>
          </cell>
          <cell r="J46">
            <v>5</v>
          </cell>
          <cell r="K46">
            <v>3.57</v>
          </cell>
          <cell r="L46">
            <v>1.1499999999999999</v>
          </cell>
          <cell r="O46">
            <v>4.72</v>
          </cell>
        </row>
        <row r="47">
          <cell r="A47">
            <v>560076</v>
          </cell>
          <cell r="B47" t="str">
            <v>СВЕТЛИНСКАЯ РБ</v>
          </cell>
          <cell r="C47">
            <v>519</v>
          </cell>
          <cell r="D47">
            <v>731</v>
          </cell>
          <cell r="E47">
            <v>2248</v>
          </cell>
          <cell r="F47">
            <v>3974</v>
          </cell>
          <cell r="G47">
            <v>0.23089999999999999</v>
          </cell>
          <cell r="H47">
            <v>0.18390000000000001</v>
          </cell>
          <cell r="I47">
            <v>1.95</v>
          </cell>
          <cell r="J47">
            <v>1.66</v>
          </cell>
          <cell r="K47">
            <v>1.52</v>
          </cell>
          <cell r="L47">
            <v>0.37</v>
          </cell>
          <cell r="O47">
            <v>1.89</v>
          </cell>
        </row>
        <row r="48">
          <cell r="A48">
            <v>560077</v>
          </cell>
          <cell r="B48" t="str">
            <v>СЕВЕРНАЯ РБ</v>
          </cell>
          <cell r="C48">
            <v>1226</v>
          </cell>
          <cell r="D48">
            <v>1146</v>
          </cell>
          <cell r="E48">
            <v>2665</v>
          </cell>
          <cell r="F48">
            <v>2889</v>
          </cell>
          <cell r="G48">
            <v>0.46</v>
          </cell>
          <cell r="H48">
            <v>0.3967</v>
          </cell>
          <cell r="I48">
            <v>3.96</v>
          </cell>
          <cell r="J48">
            <v>3.75</v>
          </cell>
          <cell r="K48">
            <v>3.29</v>
          </cell>
          <cell r="L48">
            <v>0.64</v>
          </cell>
          <cell r="O48">
            <v>3.93</v>
          </cell>
        </row>
        <row r="49">
          <cell r="A49">
            <v>560078</v>
          </cell>
          <cell r="B49" t="str">
            <v>СОЛЬ-ИЛЕЦКАЯ ГБ</v>
          </cell>
          <cell r="C49">
            <v>3367</v>
          </cell>
          <cell r="D49">
            <v>4677</v>
          </cell>
          <cell r="E49">
            <v>8368</v>
          </cell>
          <cell r="F49">
            <v>17198</v>
          </cell>
          <cell r="G49">
            <v>0.40239999999999998</v>
          </cell>
          <cell r="H49">
            <v>0.27200000000000002</v>
          </cell>
          <cell r="I49">
            <v>3.45</v>
          </cell>
          <cell r="J49">
            <v>2.52</v>
          </cell>
          <cell r="K49">
            <v>2.59</v>
          </cell>
          <cell r="L49">
            <v>0.63</v>
          </cell>
          <cell r="O49">
            <v>3.22</v>
          </cell>
        </row>
        <row r="50">
          <cell r="A50">
            <v>560079</v>
          </cell>
          <cell r="B50" t="str">
            <v>СОРОЧИНСКАЯ ГБ</v>
          </cell>
          <cell r="C50">
            <v>4047</v>
          </cell>
          <cell r="D50">
            <v>5476</v>
          </cell>
          <cell r="E50">
            <v>8294</v>
          </cell>
          <cell r="F50">
            <v>14044</v>
          </cell>
          <cell r="G50">
            <v>0.4879</v>
          </cell>
          <cell r="H50">
            <v>0.38990000000000002</v>
          </cell>
          <cell r="I50">
            <v>4.2</v>
          </cell>
          <cell r="J50">
            <v>3.68</v>
          </cell>
          <cell r="K50">
            <v>3.28</v>
          </cell>
          <cell r="L50">
            <v>0.81</v>
          </cell>
          <cell r="O50">
            <v>4.09</v>
          </cell>
        </row>
        <row r="51">
          <cell r="A51">
            <v>560080</v>
          </cell>
          <cell r="B51" t="str">
            <v>ТАШЛИНСКАЯ РБ</v>
          </cell>
          <cell r="C51">
            <v>2056</v>
          </cell>
          <cell r="D51">
            <v>2619</v>
          </cell>
          <cell r="E51">
            <v>4294</v>
          </cell>
          <cell r="F51">
            <v>7013</v>
          </cell>
          <cell r="G51">
            <v>0.4788</v>
          </cell>
          <cell r="H51">
            <v>0.37340000000000001</v>
          </cell>
          <cell r="I51">
            <v>4.12</v>
          </cell>
          <cell r="J51">
            <v>3.52</v>
          </cell>
          <cell r="K51">
            <v>3.17</v>
          </cell>
          <cell r="L51">
            <v>0.81</v>
          </cell>
          <cell r="O51">
            <v>3.98</v>
          </cell>
        </row>
        <row r="52">
          <cell r="A52">
            <v>560081</v>
          </cell>
          <cell r="B52" t="str">
            <v>ТОЦКАЯ РБ</v>
          </cell>
          <cell r="C52">
            <v>2074</v>
          </cell>
          <cell r="D52">
            <v>3081</v>
          </cell>
          <cell r="E52">
            <v>4944</v>
          </cell>
          <cell r="F52">
            <v>10422</v>
          </cell>
          <cell r="G52">
            <v>0.41949999999999998</v>
          </cell>
          <cell r="H52">
            <v>0.29559999999999997</v>
          </cell>
          <cell r="I52">
            <v>3.6</v>
          </cell>
          <cell r="J52">
            <v>2.76</v>
          </cell>
          <cell r="K52">
            <v>0</v>
          </cell>
          <cell r="L52">
            <v>0.69</v>
          </cell>
          <cell r="M52">
            <v>1</v>
          </cell>
          <cell r="O52">
            <v>0.69</v>
          </cell>
        </row>
        <row r="53">
          <cell r="A53">
            <v>560082</v>
          </cell>
          <cell r="B53" t="str">
            <v>ТЮЛЬГАНСКАЯ РБ</v>
          </cell>
          <cell r="C53">
            <v>1738</v>
          </cell>
          <cell r="D53">
            <v>2253</v>
          </cell>
          <cell r="E53">
            <v>3922</v>
          </cell>
          <cell r="F53">
            <v>5625</v>
          </cell>
          <cell r="G53">
            <v>0.44309999999999999</v>
          </cell>
          <cell r="H53">
            <v>0.40050000000000002</v>
          </cell>
          <cell r="I53">
            <v>3.81</v>
          </cell>
          <cell r="J53">
            <v>3.78</v>
          </cell>
          <cell r="K53">
            <v>3.05</v>
          </cell>
          <cell r="L53">
            <v>0.76</v>
          </cell>
          <cell r="O53">
            <v>3.81</v>
          </cell>
        </row>
        <row r="54">
          <cell r="A54">
            <v>560083</v>
          </cell>
          <cell r="B54" t="str">
            <v>ШАРЛЫКСКАЯ РБ</v>
          </cell>
          <cell r="C54">
            <v>1838</v>
          </cell>
          <cell r="D54">
            <v>1941</v>
          </cell>
          <cell r="E54">
            <v>3459</v>
          </cell>
          <cell r="F54">
            <v>5061</v>
          </cell>
          <cell r="G54">
            <v>0.53139999999999998</v>
          </cell>
          <cell r="H54">
            <v>0.38350000000000001</v>
          </cell>
          <cell r="I54">
            <v>4.58</v>
          </cell>
          <cell r="J54">
            <v>3.62</v>
          </cell>
          <cell r="K54">
            <v>3.71</v>
          </cell>
          <cell r="L54">
            <v>0.69</v>
          </cell>
          <cell r="O54">
            <v>4.4000000000000004</v>
          </cell>
        </row>
        <row r="55">
          <cell r="A55">
            <v>560084</v>
          </cell>
          <cell r="B55" t="str">
            <v>ЯСНЕНСКАЯ ГБ</v>
          </cell>
          <cell r="C55">
            <v>1672</v>
          </cell>
          <cell r="D55">
            <v>1403</v>
          </cell>
          <cell r="E55">
            <v>5246</v>
          </cell>
          <cell r="F55">
            <v>11351</v>
          </cell>
          <cell r="G55">
            <v>0.31869999999999998</v>
          </cell>
          <cell r="H55">
            <v>0.1236</v>
          </cell>
          <cell r="I55">
            <v>2.72</v>
          </cell>
          <cell r="J55">
            <v>1.07</v>
          </cell>
          <cell r="K55">
            <v>2.0099999999999998</v>
          </cell>
          <cell r="L55">
            <v>0.28000000000000003</v>
          </cell>
          <cell r="O55">
            <v>2.29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1465</v>
          </cell>
          <cell r="D56">
            <v>3</v>
          </cell>
          <cell r="E56">
            <v>2039</v>
          </cell>
          <cell r="F56">
            <v>23</v>
          </cell>
          <cell r="G56">
            <v>0.71850000000000003</v>
          </cell>
          <cell r="H56">
            <v>0.13039999999999999</v>
          </cell>
          <cell r="I56">
            <v>5</v>
          </cell>
          <cell r="J56">
            <v>1.1299999999999999</v>
          </cell>
          <cell r="K56">
            <v>4.8</v>
          </cell>
          <cell r="L56">
            <v>0.05</v>
          </cell>
          <cell r="O56">
            <v>4.8499999999999996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2401</v>
          </cell>
          <cell r="D57">
            <v>127</v>
          </cell>
          <cell r="E57">
            <v>4370</v>
          </cell>
          <cell r="F57">
            <v>142</v>
          </cell>
          <cell r="G57">
            <v>0.5494</v>
          </cell>
          <cell r="H57">
            <v>0.89439999999999997</v>
          </cell>
          <cell r="I57">
            <v>4.74</v>
          </cell>
          <cell r="J57">
            <v>5</v>
          </cell>
          <cell r="K57">
            <v>4.55</v>
          </cell>
          <cell r="L57">
            <v>0.2</v>
          </cell>
          <cell r="O57">
            <v>4.75</v>
          </cell>
        </row>
        <row r="58">
          <cell r="A58">
            <v>560087</v>
          </cell>
          <cell r="B58" t="str">
            <v>ОРСКАЯ УБ НА СТ. ОРСК</v>
          </cell>
          <cell r="C58">
            <v>1600</v>
          </cell>
          <cell r="D58">
            <v>0</v>
          </cell>
          <cell r="E58">
            <v>5744</v>
          </cell>
          <cell r="F58">
            <v>0</v>
          </cell>
          <cell r="G58">
            <v>0.27860000000000001</v>
          </cell>
          <cell r="H58">
            <v>0</v>
          </cell>
          <cell r="I58">
            <v>2.37</v>
          </cell>
          <cell r="J58">
            <v>0</v>
          </cell>
          <cell r="K58">
            <v>2.37</v>
          </cell>
          <cell r="L58">
            <v>0</v>
          </cell>
          <cell r="O58">
            <v>2.37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596</v>
          </cell>
          <cell r="D59">
            <v>0</v>
          </cell>
          <cell r="E59">
            <v>1364</v>
          </cell>
          <cell r="F59">
            <v>0</v>
          </cell>
          <cell r="G59">
            <v>0.437</v>
          </cell>
          <cell r="H59">
            <v>0</v>
          </cell>
          <cell r="I59">
            <v>3.75</v>
          </cell>
          <cell r="J59">
            <v>0</v>
          </cell>
          <cell r="K59">
            <v>3.75</v>
          </cell>
          <cell r="L59">
            <v>0</v>
          </cell>
          <cell r="O59">
            <v>3.75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526</v>
          </cell>
          <cell r="D60">
            <v>0</v>
          </cell>
          <cell r="E60">
            <v>867</v>
          </cell>
          <cell r="F60">
            <v>0</v>
          </cell>
          <cell r="G60">
            <v>0.60670000000000002</v>
          </cell>
          <cell r="H60">
            <v>0</v>
          </cell>
          <cell r="I60">
            <v>5</v>
          </cell>
          <cell r="J60">
            <v>0</v>
          </cell>
          <cell r="K60">
            <v>5</v>
          </cell>
          <cell r="L60">
            <v>0</v>
          </cell>
          <cell r="O60">
            <v>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</v>
          </cell>
          <cell r="D61">
            <v>5</v>
          </cell>
          <cell r="E61">
            <v>138</v>
          </cell>
          <cell r="F61">
            <v>20</v>
          </cell>
          <cell r="G61">
            <v>7.1999999999999998E-3</v>
          </cell>
          <cell r="H61">
            <v>0.25</v>
          </cell>
          <cell r="I61">
            <v>0</v>
          </cell>
          <cell r="J61">
            <v>2.31</v>
          </cell>
          <cell r="K61">
            <v>0</v>
          </cell>
          <cell r="L61">
            <v>0.14000000000000001</v>
          </cell>
          <cell r="O61">
            <v>0.14000000000000001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206</v>
          </cell>
          <cell r="D62">
            <v>0</v>
          </cell>
          <cell r="E62">
            <v>1464</v>
          </cell>
          <cell r="F62">
            <v>0</v>
          </cell>
          <cell r="G62">
            <v>0.14069999999999999</v>
          </cell>
          <cell r="H62">
            <v>0</v>
          </cell>
          <cell r="I62">
            <v>1.17</v>
          </cell>
          <cell r="J62">
            <v>0</v>
          </cell>
          <cell r="K62">
            <v>1.17</v>
          </cell>
          <cell r="L62">
            <v>0</v>
          </cell>
          <cell r="O62">
            <v>1.17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0</v>
          </cell>
          <cell r="D63">
            <v>2</v>
          </cell>
          <cell r="E63">
            <v>610</v>
          </cell>
          <cell r="F63">
            <v>135</v>
          </cell>
          <cell r="G63">
            <v>0</v>
          </cell>
          <cell r="H63">
            <v>1.4800000000000001E-2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7638</v>
          </cell>
          <cell r="D64">
            <v>0</v>
          </cell>
          <cell r="E64">
            <v>18779</v>
          </cell>
          <cell r="F64">
            <v>220</v>
          </cell>
          <cell r="G64">
            <v>0.40670000000000001</v>
          </cell>
          <cell r="H64">
            <v>0</v>
          </cell>
          <cell r="I64">
            <v>3.49</v>
          </cell>
          <cell r="J64">
            <v>0</v>
          </cell>
          <cell r="K64">
            <v>3.49</v>
          </cell>
          <cell r="L64">
            <v>0</v>
          </cell>
          <cell r="O64">
            <v>3.49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7402</v>
          </cell>
          <cell r="D65">
            <v>11691</v>
          </cell>
          <cell r="E65">
            <v>20036</v>
          </cell>
          <cell r="F65">
            <v>40506</v>
          </cell>
          <cell r="G65">
            <v>0.36940000000000001</v>
          </cell>
          <cell r="H65">
            <v>0.28860000000000002</v>
          </cell>
          <cell r="I65">
            <v>3.16</v>
          </cell>
          <cell r="J65">
            <v>2.69</v>
          </cell>
          <cell r="K65">
            <v>2.4</v>
          </cell>
          <cell r="L65">
            <v>0.65</v>
          </cell>
          <cell r="O65">
            <v>3.05</v>
          </cell>
        </row>
      </sheetData>
      <sheetData sheetId="4">
        <row r="6">
          <cell r="A6">
            <v>560002</v>
          </cell>
          <cell r="B6" t="str">
            <v>ОРЕНБУРГ ОБЛАСТНАЯ КБ  № 2</v>
          </cell>
          <cell r="C6">
            <v>1896</v>
          </cell>
          <cell r="D6">
            <v>1</v>
          </cell>
          <cell r="E6">
            <v>17012</v>
          </cell>
          <cell r="F6">
            <v>0</v>
          </cell>
          <cell r="G6">
            <v>0.1115</v>
          </cell>
          <cell r="H6">
            <v>0</v>
          </cell>
          <cell r="I6">
            <v>0.89</v>
          </cell>
          <cell r="J6">
            <v>0</v>
          </cell>
          <cell r="K6">
            <v>0.89</v>
          </cell>
          <cell r="L6">
            <v>0</v>
          </cell>
          <cell r="O6">
            <v>0.89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261</v>
          </cell>
          <cell r="D7">
            <v>2</v>
          </cell>
          <cell r="E7">
            <v>4276</v>
          </cell>
          <cell r="F7">
            <v>14</v>
          </cell>
          <cell r="G7">
            <v>6.0999999999999999E-2</v>
          </cell>
          <cell r="H7">
            <v>0.1429</v>
          </cell>
          <cell r="I7">
            <v>0.46</v>
          </cell>
          <cell r="J7">
            <v>0.81</v>
          </cell>
          <cell r="K7">
            <v>0.46</v>
          </cell>
          <cell r="L7">
            <v>0</v>
          </cell>
          <cell r="O7">
            <v>0.46</v>
          </cell>
        </row>
        <row r="8">
          <cell r="A8">
            <v>560017</v>
          </cell>
          <cell r="B8" t="str">
            <v>ОРЕНБУРГ ГБУЗ ГКБ №1</v>
          </cell>
          <cell r="C8">
            <v>10293</v>
          </cell>
          <cell r="D8">
            <v>1</v>
          </cell>
          <cell r="E8">
            <v>77351</v>
          </cell>
          <cell r="F8">
            <v>2</v>
          </cell>
          <cell r="G8">
            <v>0.1331</v>
          </cell>
          <cell r="H8">
            <v>0.5</v>
          </cell>
          <cell r="I8">
            <v>1.08</v>
          </cell>
          <cell r="J8">
            <v>2.5</v>
          </cell>
          <cell r="K8">
            <v>1.08</v>
          </cell>
          <cell r="L8">
            <v>0</v>
          </cell>
          <cell r="O8">
            <v>1.08</v>
          </cell>
        </row>
        <row r="9">
          <cell r="A9">
            <v>560019</v>
          </cell>
          <cell r="B9" t="str">
            <v>ОРЕНБУРГ ГАУЗ ГКБ  №3</v>
          </cell>
          <cell r="C9">
            <v>14000</v>
          </cell>
          <cell r="D9">
            <v>746</v>
          </cell>
          <cell r="E9">
            <v>88617</v>
          </cell>
          <cell r="F9">
            <v>3728</v>
          </cell>
          <cell r="G9">
            <v>0.158</v>
          </cell>
          <cell r="H9">
            <v>0.2001</v>
          </cell>
          <cell r="I9">
            <v>1.29</v>
          </cell>
          <cell r="J9">
            <v>1.1499999999999999</v>
          </cell>
          <cell r="K9">
            <v>1.24</v>
          </cell>
          <cell r="L9">
            <v>0.05</v>
          </cell>
          <cell r="O9">
            <v>1.29</v>
          </cell>
        </row>
        <row r="10">
          <cell r="A10">
            <v>560021</v>
          </cell>
          <cell r="B10" t="str">
            <v>ОРЕНБУРГ ГБУЗ ГКБ № 5</v>
          </cell>
          <cell r="C10">
            <v>6459</v>
          </cell>
          <cell r="D10">
            <v>10578</v>
          </cell>
          <cell r="E10">
            <v>55896</v>
          </cell>
          <cell r="F10">
            <v>38131</v>
          </cell>
          <cell r="G10">
            <v>0.11559999999999999</v>
          </cell>
          <cell r="H10">
            <v>0.27739999999999998</v>
          </cell>
          <cell r="I10">
            <v>0.93</v>
          </cell>
          <cell r="J10">
            <v>1.61</v>
          </cell>
          <cell r="K10">
            <v>0.55000000000000004</v>
          </cell>
          <cell r="L10">
            <v>0.66</v>
          </cell>
          <cell r="O10">
            <v>1.21</v>
          </cell>
        </row>
        <row r="11">
          <cell r="A11">
            <v>560022</v>
          </cell>
          <cell r="B11" t="str">
            <v>ОРЕНБУРГ ГАУЗ ГКБ  №6</v>
          </cell>
          <cell r="C11">
            <v>8335</v>
          </cell>
          <cell r="D11">
            <v>4911</v>
          </cell>
          <cell r="E11">
            <v>67167</v>
          </cell>
          <cell r="F11">
            <v>23971</v>
          </cell>
          <cell r="G11">
            <v>0.1241</v>
          </cell>
          <cell r="H11">
            <v>0.2049</v>
          </cell>
          <cell r="I11">
            <v>1</v>
          </cell>
          <cell r="J11">
            <v>1.18</v>
          </cell>
          <cell r="K11">
            <v>0.74</v>
          </cell>
          <cell r="L11">
            <v>0.31</v>
          </cell>
          <cell r="O11">
            <v>1.05</v>
          </cell>
        </row>
        <row r="12">
          <cell r="A12">
            <v>560024</v>
          </cell>
          <cell r="B12" t="str">
            <v>ОРЕНБУРГ ГАУЗ ДГКБ</v>
          </cell>
          <cell r="C12">
            <v>183</v>
          </cell>
          <cell r="D12">
            <v>24147</v>
          </cell>
          <cell r="E12">
            <v>2651</v>
          </cell>
          <cell r="F12">
            <v>50424</v>
          </cell>
          <cell r="G12">
            <v>6.9000000000000006E-2</v>
          </cell>
          <cell r="H12">
            <v>0.47889999999999999</v>
          </cell>
          <cell r="I12">
            <v>0.53</v>
          </cell>
          <cell r="J12">
            <v>2.5</v>
          </cell>
          <cell r="K12">
            <v>0.03</v>
          </cell>
          <cell r="L12">
            <v>2.38</v>
          </cell>
          <cell r="O12">
            <v>2.41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10937</v>
          </cell>
          <cell r="D13">
            <v>3776</v>
          </cell>
          <cell r="E13">
            <v>96025</v>
          </cell>
          <cell r="F13">
            <v>19406</v>
          </cell>
          <cell r="G13">
            <v>0.1139</v>
          </cell>
          <cell r="H13">
            <v>0.1946</v>
          </cell>
          <cell r="I13">
            <v>0.91</v>
          </cell>
          <cell r="J13">
            <v>1.1200000000000001</v>
          </cell>
          <cell r="K13">
            <v>0.76</v>
          </cell>
          <cell r="L13">
            <v>0.19</v>
          </cell>
          <cell r="O13">
            <v>0.95</v>
          </cell>
        </row>
        <row r="14">
          <cell r="A14">
            <v>560032</v>
          </cell>
          <cell r="B14" t="str">
            <v>ОРСКАЯ ГАУЗ ГБ № 2</v>
          </cell>
          <cell r="C14">
            <v>2960</v>
          </cell>
          <cell r="D14">
            <v>0</v>
          </cell>
          <cell r="E14">
            <v>20637</v>
          </cell>
          <cell r="F14">
            <v>1</v>
          </cell>
          <cell r="G14">
            <v>0.1434</v>
          </cell>
          <cell r="H14">
            <v>0</v>
          </cell>
          <cell r="I14">
            <v>1.17</v>
          </cell>
          <cell r="J14">
            <v>0</v>
          </cell>
          <cell r="K14">
            <v>1.17</v>
          </cell>
          <cell r="L14">
            <v>0</v>
          </cell>
          <cell r="O14">
            <v>1.17</v>
          </cell>
        </row>
        <row r="15">
          <cell r="A15">
            <v>560033</v>
          </cell>
          <cell r="B15" t="str">
            <v>ОРСКАЯ ГАУЗ ГБ № 3</v>
          </cell>
          <cell r="C15">
            <v>7716</v>
          </cell>
          <cell r="D15">
            <v>0</v>
          </cell>
          <cell r="E15">
            <v>41695</v>
          </cell>
          <cell r="F15">
            <v>0</v>
          </cell>
          <cell r="G15">
            <v>0.18509999999999999</v>
          </cell>
          <cell r="H15">
            <v>0</v>
          </cell>
          <cell r="I15">
            <v>1.52</v>
          </cell>
          <cell r="J15">
            <v>0</v>
          </cell>
          <cell r="K15">
            <v>1.52</v>
          </cell>
          <cell r="L15">
            <v>0</v>
          </cell>
          <cell r="O15">
            <v>1.52</v>
          </cell>
        </row>
        <row r="16">
          <cell r="A16">
            <v>560034</v>
          </cell>
          <cell r="B16" t="str">
            <v>ОРСКАЯ ГАУЗ ГБ № 4</v>
          </cell>
          <cell r="C16">
            <v>6980</v>
          </cell>
          <cell r="D16">
            <v>1</v>
          </cell>
          <cell r="E16">
            <v>37652</v>
          </cell>
          <cell r="F16">
            <v>3</v>
          </cell>
          <cell r="G16">
            <v>0.18540000000000001</v>
          </cell>
          <cell r="H16">
            <v>0.33329999999999999</v>
          </cell>
          <cell r="I16">
            <v>1.53</v>
          </cell>
          <cell r="J16">
            <v>1.94</v>
          </cell>
          <cell r="K16">
            <v>1.53</v>
          </cell>
          <cell r="L16">
            <v>0</v>
          </cell>
          <cell r="O16">
            <v>1.53</v>
          </cell>
        </row>
        <row r="17">
          <cell r="A17">
            <v>560035</v>
          </cell>
          <cell r="B17" t="str">
            <v>ОРСКАЯ ГАУЗ ГБ № 5</v>
          </cell>
          <cell r="C17">
            <v>159</v>
          </cell>
          <cell r="D17">
            <v>1720</v>
          </cell>
          <cell r="E17">
            <v>1787</v>
          </cell>
          <cell r="F17">
            <v>30590</v>
          </cell>
          <cell r="G17">
            <v>8.8999999999999996E-2</v>
          </cell>
          <cell r="H17">
            <v>5.62E-2</v>
          </cell>
          <cell r="I17">
            <v>0.7</v>
          </cell>
          <cell r="J17">
            <v>0.28999999999999998</v>
          </cell>
          <cell r="K17">
            <v>0.04</v>
          </cell>
          <cell r="L17">
            <v>0.27</v>
          </cell>
          <cell r="O17">
            <v>0.31</v>
          </cell>
        </row>
        <row r="18">
          <cell r="A18">
            <v>560036</v>
          </cell>
          <cell r="B18" t="str">
            <v>ОРСКАЯ ГАУЗ ГБ № 1</v>
          </cell>
          <cell r="C18">
            <v>4506</v>
          </cell>
          <cell r="D18">
            <v>2253</v>
          </cell>
          <cell r="E18">
            <v>47244</v>
          </cell>
          <cell r="F18">
            <v>10743</v>
          </cell>
          <cell r="G18">
            <v>9.5399999999999999E-2</v>
          </cell>
          <cell r="H18">
            <v>0.2097</v>
          </cell>
          <cell r="I18">
            <v>0.75</v>
          </cell>
          <cell r="J18">
            <v>1.21</v>
          </cell>
          <cell r="K18">
            <v>0.61</v>
          </cell>
          <cell r="L18">
            <v>0.23</v>
          </cell>
          <cell r="O18">
            <v>0.84</v>
          </cell>
        </row>
        <row r="19">
          <cell r="A19">
            <v>560041</v>
          </cell>
          <cell r="B19" t="str">
            <v>НОВОТРОИЦКАЯ ГАУЗ ДГБ</v>
          </cell>
          <cell r="C19">
            <v>24</v>
          </cell>
          <cell r="D19">
            <v>2223</v>
          </cell>
          <cell r="E19">
            <v>1055</v>
          </cell>
          <cell r="F19">
            <v>19518</v>
          </cell>
          <cell r="G19">
            <v>2.2700000000000001E-2</v>
          </cell>
          <cell r="H19">
            <v>0.1139</v>
          </cell>
          <cell r="I19">
            <v>0.13</v>
          </cell>
          <cell r="J19">
            <v>0.64</v>
          </cell>
          <cell r="K19">
            <v>0.01</v>
          </cell>
          <cell r="L19">
            <v>0.61</v>
          </cell>
          <cell r="O19">
            <v>0.62</v>
          </cell>
        </row>
        <row r="20">
          <cell r="A20">
            <v>560043</v>
          </cell>
          <cell r="B20" t="str">
            <v>МЕДНОГОРСКАЯ ГБ</v>
          </cell>
          <cell r="C20">
            <v>781</v>
          </cell>
          <cell r="D20">
            <v>395</v>
          </cell>
          <cell r="E20">
            <v>21092</v>
          </cell>
          <cell r="F20">
            <v>5161</v>
          </cell>
          <cell r="G20">
            <v>3.6999999999999998E-2</v>
          </cell>
          <cell r="H20">
            <v>7.6499999999999999E-2</v>
          </cell>
          <cell r="I20">
            <v>0.25</v>
          </cell>
          <cell r="J20">
            <v>0.41</v>
          </cell>
          <cell r="K20">
            <v>0.2</v>
          </cell>
          <cell r="L20">
            <v>0.08</v>
          </cell>
          <cell r="O20">
            <v>0.28000000000000003</v>
          </cell>
        </row>
        <row r="21">
          <cell r="A21">
            <v>560045</v>
          </cell>
          <cell r="B21" t="str">
            <v>БУГУРУСЛАНСКАЯ ГБ</v>
          </cell>
          <cell r="C21">
            <v>642</v>
          </cell>
          <cell r="D21">
            <v>169</v>
          </cell>
          <cell r="E21">
            <v>20103</v>
          </cell>
          <cell r="F21">
            <v>5814</v>
          </cell>
          <cell r="G21">
            <v>3.1899999999999998E-2</v>
          </cell>
          <cell r="H21">
            <v>2.9100000000000001E-2</v>
          </cell>
          <cell r="I21">
            <v>0.21</v>
          </cell>
          <cell r="J21">
            <v>0.13</v>
          </cell>
          <cell r="K21">
            <v>0.16</v>
          </cell>
          <cell r="L21">
            <v>0.03</v>
          </cell>
          <cell r="O21">
            <v>0.19</v>
          </cell>
        </row>
        <row r="22">
          <cell r="A22">
            <v>560047</v>
          </cell>
          <cell r="B22" t="str">
            <v>БУГУРУСЛАНСКАЯ РБ</v>
          </cell>
          <cell r="C22">
            <v>1216</v>
          </cell>
          <cell r="D22">
            <v>342</v>
          </cell>
          <cell r="E22">
            <v>29972</v>
          </cell>
          <cell r="F22">
            <v>8298</v>
          </cell>
          <cell r="G22">
            <v>4.0599999999999997E-2</v>
          </cell>
          <cell r="H22">
            <v>4.1200000000000001E-2</v>
          </cell>
          <cell r="I22">
            <v>0.28000000000000003</v>
          </cell>
          <cell r="J22">
            <v>0.2</v>
          </cell>
          <cell r="K22">
            <v>0.22</v>
          </cell>
          <cell r="L22">
            <v>0.04</v>
          </cell>
          <cell r="O22">
            <v>0.26</v>
          </cell>
        </row>
        <row r="23">
          <cell r="A23">
            <v>560052</v>
          </cell>
          <cell r="B23" t="str">
            <v>АБДУЛИНСКАЯ ГБ</v>
          </cell>
          <cell r="C23">
            <v>1668</v>
          </cell>
          <cell r="D23">
            <v>473</v>
          </cell>
          <cell r="E23">
            <v>17796</v>
          </cell>
          <cell r="F23">
            <v>5539</v>
          </cell>
          <cell r="G23">
            <v>9.3700000000000006E-2</v>
          </cell>
          <cell r="H23">
            <v>8.5400000000000004E-2</v>
          </cell>
          <cell r="I23">
            <v>0.74</v>
          </cell>
          <cell r="J23">
            <v>0.47</v>
          </cell>
          <cell r="K23">
            <v>0.56000000000000005</v>
          </cell>
          <cell r="L23">
            <v>0.11</v>
          </cell>
          <cell r="O23">
            <v>0.67</v>
          </cell>
        </row>
        <row r="24">
          <cell r="A24">
            <v>560053</v>
          </cell>
          <cell r="B24" t="str">
            <v>АДАМОВСКАЯ РБ</v>
          </cell>
          <cell r="C24">
            <v>609</v>
          </cell>
          <cell r="D24">
            <v>195</v>
          </cell>
          <cell r="E24">
            <v>16001</v>
          </cell>
          <cell r="F24">
            <v>4602</v>
          </cell>
          <cell r="G24">
            <v>3.8100000000000002E-2</v>
          </cell>
          <cell r="H24">
            <v>4.24E-2</v>
          </cell>
          <cell r="I24">
            <v>0.26</v>
          </cell>
          <cell r="J24">
            <v>0.21</v>
          </cell>
          <cell r="K24">
            <v>0.2</v>
          </cell>
          <cell r="L24">
            <v>0.05</v>
          </cell>
          <cell r="O24">
            <v>0.25</v>
          </cell>
        </row>
        <row r="25">
          <cell r="A25">
            <v>560054</v>
          </cell>
          <cell r="B25" t="str">
            <v>АКБУЛАКСКАЯ РБ</v>
          </cell>
          <cell r="C25">
            <v>609</v>
          </cell>
          <cell r="D25">
            <v>75</v>
          </cell>
          <cell r="E25">
            <v>16147</v>
          </cell>
          <cell r="F25">
            <v>5343</v>
          </cell>
          <cell r="G25">
            <v>3.7699999999999997E-2</v>
          </cell>
          <cell r="H25">
            <v>1.4E-2</v>
          </cell>
          <cell r="I25">
            <v>0.26</v>
          </cell>
          <cell r="J25">
            <v>0.04</v>
          </cell>
          <cell r="K25">
            <v>0.2</v>
          </cell>
          <cell r="L25">
            <v>0.01</v>
          </cell>
          <cell r="O25">
            <v>0.21</v>
          </cell>
        </row>
        <row r="26">
          <cell r="A26">
            <v>560055</v>
          </cell>
          <cell r="B26" t="str">
            <v>АЛЕКСАНДРОВСКАЯ РБ</v>
          </cell>
          <cell r="C26">
            <v>528</v>
          </cell>
          <cell r="D26">
            <v>59</v>
          </cell>
          <cell r="E26">
            <v>11414</v>
          </cell>
          <cell r="F26">
            <v>2817</v>
          </cell>
          <cell r="G26">
            <v>4.6300000000000001E-2</v>
          </cell>
          <cell r="H26">
            <v>2.0899999999999998E-2</v>
          </cell>
          <cell r="I26">
            <v>0.33</v>
          </cell>
          <cell r="J26">
            <v>0.08</v>
          </cell>
          <cell r="K26">
            <v>0.26</v>
          </cell>
          <cell r="L26">
            <v>0.02</v>
          </cell>
          <cell r="O26">
            <v>0.28000000000000003</v>
          </cell>
        </row>
        <row r="27">
          <cell r="A27">
            <v>560056</v>
          </cell>
          <cell r="B27" t="str">
            <v>АСЕКЕЕВСКАЯ РБ</v>
          </cell>
          <cell r="C27">
            <v>2346</v>
          </cell>
          <cell r="D27">
            <v>290</v>
          </cell>
          <cell r="E27">
            <v>15590</v>
          </cell>
          <cell r="F27">
            <v>3510</v>
          </cell>
          <cell r="G27">
            <v>0.15049999999999999</v>
          </cell>
          <cell r="H27">
            <v>8.2600000000000007E-2</v>
          </cell>
          <cell r="I27">
            <v>1.23</v>
          </cell>
          <cell r="J27">
            <v>0.45</v>
          </cell>
          <cell r="K27">
            <v>1.01</v>
          </cell>
          <cell r="L27">
            <v>0.08</v>
          </cell>
          <cell r="O27">
            <v>1.0900000000000001</v>
          </cell>
        </row>
        <row r="28">
          <cell r="A28">
            <v>560057</v>
          </cell>
          <cell r="B28" t="str">
            <v>БЕЛЯЕВСКАЯ РБ</v>
          </cell>
          <cell r="C28">
            <v>3439</v>
          </cell>
          <cell r="D28">
            <v>684</v>
          </cell>
          <cell r="E28">
            <v>12520</v>
          </cell>
          <cell r="F28">
            <v>3388</v>
          </cell>
          <cell r="G28">
            <v>0.2747</v>
          </cell>
          <cell r="H28">
            <v>0.2019</v>
          </cell>
          <cell r="I28">
            <v>2.29</v>
          </cell>
          <cell r="J28">
            <v>1.1599999999999999</v>
          </cell>
          <cell r="K28">
            <v>1.81</v>
          </cell>
          <cell r="L28">
            <v>0.24</v>
          </cell>
          <cell r="O28">
            <v>2.0499999999999998</v>
          </cell>
        </row>
        <row r="29">
          <cell r="A29">
            <v>560058</v>
          </cell>
          <cell r="B29" t="str">
            <v>ГАЙСКАЯ ГБ</v>
          </cell>
          <cell r="C29">
            <v>383</v>
          </cell>
          <cell r="D29">
            <v>194</v>
          </cell>
          <cell r="E29">
            <v>35059</v>
          </cell>
          <cell r="F29">
            <v>9976</v>
          </cell>
          <cell r="G29">
            <v>1.09E-2</v>
          </cell>
          <cell r="H29">
            <v>1.9400000000000001E-2</v>
          </cell>
          <cell r="I29">
            <v>0.03</v>
          </cell>
          <cell r="J29">
            <v>7.0000000000000007E-2</v>
          </cell>
          <cell r="K29">
            <v>0.02</v>
          </cell>
          <cell r="L29">
            <v>0.02</v>
          </cell>
          <cell r="O29">
            <v>0.04</v>
          </cell>
        </row>
        <row r="30">
          <cell r="A30">
            <v>560059</v>
          </cell>
          <cell r="B30" t="str">
            <v>ГРАЧЕВСКАЯ РБ</v>
          </cell>
          <cell r="C30">
            <v>1187</v>
          </cell>
          <cell r="D30">
            <v>320</v>
          </cell>
          <cell r="E30">
            <v>10957</v>
          </cell>
          <cell r="F30">
            <v>2725</v>
          </cell>
          <cell r="G30">
            <v>0.10829999999999999</v>
          </cell>
          <cell r="H30">
            <v>0.1174</v>
          </cell>
          <cell r="I30">
            <v>0.86</v>
          </cell>
          <cell r="J30">
            <v>0.66</v>
          </cell>
          <cell r="K30">
            <v>0.69</v>
          </cell>
          <cell r="L30">
            <v>0.13</v>
          </cell>
          <cell r="O30">
            <v>0.82</v>
          </cell>
        </row>
        <row r="31">
          <cell r="A31">
            <v>560060</v>
          </cell>
          <cell r="B31" t="str">
            <v>ДОМБАРОВСКАЯ РБ</v>
          </cell>
          <cell r="C31">
            <v>337</v>
          </cell>
          <cell r="D31">
            <v>54</v>
          </cell>
          <cell r="E31">
            <v>12321</v>
          </cell>
          <cell r="F31">
            <v>3647</v>
          </cell>
          <cell r="G31">
            <v>2.7400000000000001E-2</v>
          </cell>
          <cell r="H31">
            <v>1.4800000000000001E-2</v>
          </cell>
          <cell r="I31">
            <v>0.17</v>
          </cell>
          <cell r="J31">
            <v>0.05</v>
          </cell>
          <cell r="K31">
            <v>0.13</v>
          </cell>
          <cell r="L31">
            <v>0.01</v>
          </cell>
          <cell r="O31">
            <v>0.14000000000000001</v>
          </cell>
        </row>
        <row r="32">
          <cell r="A32">
            <v>560061</v>
          </cell>
          <cell r="B32" t="str">
            <v>ИЛЕКСКАЯ РБ</v>
          </cell>
          <cell r="C32">
            <v>398</v>
          </cell>
          <cell r="D32">
            <v>89</v>
          </cell>
          <cell r="E32">
            <v>17979</v>
          </cell>
          <cell r="F32">
            <v>5254</v>
          </cell>
          <cell r="G32">
            <v>2.2100000000000002E-2</v>
          </cell>
          <cell r="H32">
            <v>1.6899999999999998E-2</v>
          </cell>
          <cell r="I32">
            <v>0.13</v>
          </cell>
          <cell r="J32">
            <v>0.06</v>
          </cell>
          <cell r="K32">
            <v>0.1</v>
          </cell>
          <cell r="L32">
            <v>0.01</v>
          </cell>
          <cell r="O32">
            <v>0.11</v>
          </cell>
        </row>
        <row r="33">
          <cell r="A33">
            <v>560062</v>
          </cell>
          <cell r="B33" t="str">
            <v>КВАРКЕНСКАЯ РБ</v>
          </cell>
          <cell r="C33">
            <v>1984</v>
          </cell>
          <cell r="D33">
            <v>759</v>
          </cell>
          <cell r="E33">
            <v>13201</v>
          </cell>
          <cell r="F33">
            <v>3366</v>
          </cell>
          <cell r="G33">
            <v>0.15029999999999999</v>
          </cell>
          <cell r="H33">
            <v>0.22550000000000001</v>
          </cell>
          <cell r="I33">
            <v>1.22</v>
          </cell>
          <cell r="J33">
            <v>1.3</v>
          </cell>
          <cell r="K33">
            <v>0.98</v>
          </cell>
          <cell r="L33">
            <v>0.26</v>
          </cell>
          <cell r="O33">
            <v>1.24</v>
          </cell>
        </row>
        <row r="34">
          <cell r="A34">
            <v>560063</v>
          </cell>
          <cell r="B34" t="str">
            <v>КРАСНОГВАРДЕЙСКАЯ РБ</v>
          </cell>
          <cell r="C34">
            <v>576</v>
          </cell>
          <cell r="D34">
            <v>95</v>
          </cell>
          <cell r="E34">
            <v>14101</v>
          </cell>
          <cell r="F34">
            <v>4172</v>
          </cell>
          <cell r="G34">
            <v>4.0800000000000003E-2</v>
          </cell>
          <cell r="H34">
            <v>2.2800000000000001E-2</v>
          </cell>
          <cell r="I34">
            <v>0.28999999999999998</v>
          </cell>
          <cell r="J34">
            <v>0.09</v>
          </cell>
          <cell r="K34">
            <v>0.22</v>
          </cell>
          <cell r="L34">
            <v>0.02</v>
          </cell>
          <cell r="O34">
            <v>0.24</v>
          </cell>
        </row>
        <row r="35">
          <cell r="A35">
            <v>560064</v>
          </cell>
          <cell r="B35" t="str">
            <v>КУВАНДЫКСКАЯ ГБ</v>
          </cell>
          <cell r="C35">
            <v>7777</v>
          </cell>
          <cell r="D35">
            <v>4139</v>
          </cell>
          <cell r="E35">
            <v>31124</v>
          </cell>
          <cell r="F35">
            <v>9119</v>
          </cell>
          <cell r="G35">
            <v>0.24990000000000001</v>
          </cell>
          <cell r="H35">
            <v>0.45390000000000003</v>
          </cell>
          <cell r="I35">
            <v>2.08</v>
          </cell>
          <cell r="J35">
            <v>2.5</v>
          </cell>
          <cell r="K35">
            <v>1.6</v>
          </cell>
          <cell r="L35">
            <v>0.57999999999999996</v>
          </cell>
          <cell r="O35">
            <v>2.1800000000000002</v>
          </cell>
        </row>
        <row r="36">
          <cell r="A36">
            <v>560065</v>
          </cell>
          <cell r="B36" t="str">
            <v>КУРМАНАЕВСКАЯ РБ</v>
          </cell>
          <cell r="C36">
            <v>346</v>
          </cell>
          <cell r="D36">
            <v>103</v>
          </cell>
          <cell r="E36">
            <v>13225</v>
          </cell>
          <cell r="F36">
            <v>3135</v>
          </cell>
          <cell r="G36">
            <v>2.6200000000000001E-2</v>
          </cell>
          <cell r="H36">
            <v>3.2899999999999999E-2</v>
          </cell>
          <cell r="I36">
            <v>0.16</v>
          </cell>
          <cell r="J36">
            <v>0.15</v>
          </cell>
          <cell r="K36">
            <v>0.13</v>
          </cell>
          <cell r="L36">
            <v>0.03</v>
          </cell>
          <cell r="O36">
            <v>0.16</v>
          </cell>
        </row>
        <row r="37">
          <cell r="A37">
            <v>560066</v>
          </cell>
          <cell r="B37" t="str">
            <v>МАТВЕЕВСКАЯ РБ</v>
          </cell>
          <cell r="C37">
            <v>670</v>
          </cell>
          <cell r="D37">
            <v>161</v>
          </cell>
          <cell r="E37">
            <v>8987</v>
          </cell>
          <cell r="F37">
            <v>2277</v>
          </cell>
          <cell r="G37">
            <v>7.46E-2</v>
          </cell>
          <cell r="H37">
            <v>7.0699999999999999E-2</v>
          </cell>
          <cell r="I37">
            <v>0.57999999999999996</v>
          </cell>
          <cell r="J37">
            <v>0.38</v>
          </cell>
          <cell r="K37">
            <v>0.46</v>
          </cell>
          <cell r="L37">
            <v>0.08</v>
          </cell>
          <cell r="O37">
            <v>0.54</v>
          </cell>
        </row>
        <row r="38">
          <cell r="A38">
            <v>560067</v>
          </cell>
          <cell r="B38" t="str">
            <v>НОВООРСКАЯ РБ</v>
          </cell>
          <cell r="C38">
            <v>640</v>
          </cell>
          <cell r="D38">
            <v>262</v>
          </cell>
          <cell r="E38">
            <v>22028</v>
          </cell>
          <cell r="F38">
            <v>6914</v>
          </cell>
          <cell r="G38">
            <v>2.9100000000000001E-2</v>
          </cell>
          <cell r="H38">
            <v>3.7900000000000003E-2</v>
          </cell>
          <cell r="I38">
            <v>0.19</v>
          </cell>
          <cell r="J38">
            <v>0.18</v>
          </cell>
          <cell r="K38">
            <v>0.14000000000000001</v>
          </cell>
          <cell r="L38">
            <v>0.04</v>
          </cell>
          <cell r="O38">
            <v>0.18</v>
          </cell>
        </row>
        <row r="39">
          <cell r="A39">
            <v>560068</v>
          </cell>
          <cell r="B39" t="str">
            <v>НОВОСЕРГИЕВСКАЯ РБ</v>
          </cell>
          <cell r="C39">
            <v>1419</v>
          </cell>
          <cell r="D39">
            <v>173</v>
          </cell>
          <cell r="E39">
            <v>25573</v>
          </cell>
          <cell r="F39">
            <v>7502</v>
          </cell>
          <cell r="G39">
            <v>5.5500000000000001E-2</v>
          </cell>
          <cell r="H39">
            <v>2.3099999999999999E-2</v>
          </cell>
          <cell r="I39">
            <v>0.41</v>
          </cell>
          <cell r="J39">
            <v>0.1</v>
          </cell>
          <cell r="K39">
            <v>0.32</v>
          </cell>
          <cell r="L39">
            <v>0.02</v>
          </cell>
          <cell r="O39">
            <v>0.34</v>
          </cell>
        </row>
        <row r="40">
          <cell r="A40">
            <v>560069</v>
          </cell>
          <cell r="B40" t="str">
            <v>ОКТЯБРЬСКАЯ РБ</v>
          </cell>
          <cell r="C40">
            <v>432</v>
          </cell>
          <cell r="D40">
            <v>49</v>
          </cell>
          <cell r="E40">
            <v>15627</v>
          </cell>
          <cell r="F40">
            <v>4375</v>
          </cell>
          <cell r="G40">
            <v>2.76E-2</v>
          </cell>
          <cell r="H40">
            <v>1.12E-2</v>
          </cell>
          <cell r="I40">
            <v>0.17</v>
          </cell>
          <cell r="J40">
            <v>0.03</v>
          </cell>
          <cell r="K40">
            <v>0.13</v>
          </cell>
          <cell r="L40">
            <v>0.01</v>
          </cell>
          <cell r="O40">
            <v>0.14000000000000001</v>
          </cell>
        </row>
        <row r="41">
          <cell r="A41">
            <v>560070</v>
          </cell>
          <cell r="B41" t="str">
            <v>ОРЕНБУРГСКАЯ РБ</v>
          </cell>
          <cell r="C41">
            <v>10837</v>
          </cell>
          <cell r="D41">
            <v>4517</v>
          </cell>
          <cell r="E41">
            <v>57606</v>
          </cell>
          <cell r="F41">
            <v>18601</v>
          </cell>
          <cell r="G41">
            <v>0.18809999999999999</v>
          </cell>
          <cell r="H41">
            <v>0.24279999999999999</v>
          </cell>
          <cell r="I41">
            <v>1.55</v>
          </cell>
          <cell r="J41">
            <v>1.4</v>
          </cell>
          <cell r="K41">
            <v>1.18</v>
          </cell>
          <cell r="L41">
            <v>0.34</v>
          </cell>
          <cell r="O41">
            <v>1.52</v>
          </cell>
        </row>
        <row r="42">
          <cell r="A42">
            <v>560071</v>
          </cell>
          <cell r="B42" t="str">
            <v>ПЕРВОМАЙСКАЯ РБ</v>
          </cell>
          <cell r="C42">
            <v>765</v>
          </cell>
          <cell r="D42">
            <v>480</v>
          </cell>
          <cell r="E42">
            <v>18094</v>
          </cell>
          <cell r="F42">
            <v>6009</v>
          </cell>
          <cell r="G42">
            <v>4.2299999999999997E-2</v>
          </cell>
          <cell r="H42">
            <v>7.9899999999999999E-2</v>
          </cell>
          <cell r="I42">
            <v>0.3</v>
          </cell>
          <cell r="J42">
            <v>0.43</v>
          </cell>
          <cell r="K42">
            <v>0.23</v>
          </cell>
          <cell r="L42">
            <v>0.11</v>
          </cell>
          <cell r="O42">
            <v>0.34</v>
          </cell>
        </row>
        <row r="43">
          <cell r="A43">
            <v>560072</v>
          </cell>
          <cell r="B43" t="str">
            <v>ПЕРЕВОЛОЦКАЯ РБ</v>
          </cell>
          <cell r="C43">
            <v>1186</v>
          </cell>
          <cell r="D43">
            <v>270</v>
          </cell>
          <cell r="E43">
            <v>19776</v>
          </cell>
          <cell r="F43">
            <v>5332</v>
          </cell>
          <cell r="G43">
            <v>0.06</v>
          </cell>
          <cell r="H43">
            <v>5.0599999999999999E-2</v>
          </cell>
          <cell r="I43">
            <v>0.45</v>
          </cell>
          <cell r="J43">
            <v>0.26</v>
          </cell>
          <cell r="K43">
            <v>0.36</v>
          </cell>
          <cell r="L43">
            <v>0.05</v>
          </cell>
          <cell r="O43">
            <v>0.41</v>
          </cell>
        </row>
        <row r="44">
          <cell r="A44">
            <v>560073</v>
          </cell>
          <cell r="B44" t="str">
            <v>ПОНОМАРЕВСКАЯ РБ</v>
          </cell>
          <cell r="C44">
            <v>1972</v>
          </cell>
          <cell r="D44">
            <v>234</v>
          </cell>
          <cell r="E44">
            <v>11026</v>
          </cell>
          <cell r="F44">
            <v>2258</v>
          </cell>
          <cell r="G44">
            <v>0.17879999999999999</v>
          </cell>
          <cell r="H44">
            <v>0.1036</v>
          </cell>
          <cell r="I44">
            <v>1.47</v>
          </cell>
          <cell r="J44">
            <v>0.57999999999999996</v>
          </cell>
          <cell r="K44">
            <v>1.22</v>
          </cell>
          <cell r="L44">
            <v>0.1</v>
          </cell>
          <cell r="O44">
            <v>1.32</v>
          </cell>
        </row>
        <row r="45">
          <cell r="A45">
            <v>560074</v>
          </cell>
          <cell r="B45" t="str">
            <v>САКМАРСКАЯ  РБ</v>
          </cell>
          <cell r="C45">
            <v>644</v>
          </cell>
          <cell r="D45">
            <v>217</v>
          </cell>
          <cell r="E45">
            <v>17576</v>
          </cell>
          <cell r="F45">
            <v>5522</v>
          </cell>
          <cell r="G45">
            <v>3.6600000000000001E-2</v>
          </cell>
          <cell r="H45">
            <v>3.9300000000000002E-2</v>
          </cell>
          <cell r="I45">
            <v>0.25</v>
          </cell>
          <cell r="J45">
            <v>0.19</v>
          </cell>
          <cell r="K45">
            <v>0.19</v>
          </cell>
          <cell r="L45">
            <v>0.05</v>
          </cell>
          <cell r="O45">
            <v>0.24</v>
          </cell>
        </row>
        <row r="46">
          <cell r="A46">
            <v>560075</v>
          </cell>
          <cell r="B46" t="str">
            <v>САРАКТАШСКАЯ РБ</v>
          </cell>
          <cell r="C46">
            <v>5385</v>
          </cell>
          <cell r="D46">
            <v>1233</v>
          </cell>
          <cell r="E46">
            <v>29934</v>
          </cell>
          <cell r="F46">
            <v>8980</v>
          </cell>
          <cell r="G46">
            <v>0.1799</v>
          </cell>
          <cell r="H46">
            <v>0.13730000000000001</v>
          </cell>
          <cell r="I46">
            <v>1.48</v>
          </cell>
          <cell r="J46">
            <v>0.78</v>
          </cell>
          <cell r="K46">
            <v>1.1399999999999999</v>
          </cell>
          <cell r="L46">
            <v>0.18</v>
          </cell>
          <cell r="O46">
            <v>1.32</v>
          </cell>
        </row>
        <row r="47">
          <cell r="A47">
            <v>560076</v>
          </cell>
          <cell r="B47" t="str">
            <v>СВЕТЛИНСКАЯ РБ</v>
          </cell>
          <cell r="C47">
            <v>974</v>
          </cell>
          <cell r="D47">
            <v>521</v>
          </cell>
          <cell r="E47">
            <v>9082</v>
          </cell>
          <cell r="F47">
            <v>2493</v>
          </cell>
          <cell r="G47">
            <v>0.1072</v>
          </cell>
          <cell r="H47">
            <v>0.20899999999999999</v>
          </cell>
          <cell r="I47">
            <v>0.86</v>
          </cell>
          <cell r="J47">
            <v>1.2</v>
          </cell>
          <cell r="K47">
            <v>0.67</v>
          </cell>
          <cell r="L47">
            <v>0.26</v>
          </cell>
          <cell r="O47">
            <v>0.93</v>
          </cell>
        </row>
        <row r="48">
          <cell r="A48">
            <v>560077</v>
          </cell>
          <cell r="B48" t="str">
            <v>СЕВЕРНАЯ РБ</v>
          </cell>
          <cell r="C48">
            <v>1647</v>
          </cell>
          <cell r="D48">
            <v>51</v>
          </cell>
          <cell r="E48">
            <v>10820</v>
          </cell>
          <cell r="F48">
            <v>2185</v>
          </cell>
          <cell r="G48">
            <v>0.1522</v>
          </cell>
          <cell r="H48">
            <v>2.3300000000000001E-2</v>
          </cell>
          <cell r="I48">
            <v>1.24</v>
          </cell>
          <cell r="J48">
            <v>0.1</v>
          </cell>
          <cell r="K48">
            <v>1.03</v>
          </cell>
          <cell r="L48">
            <v>0.02</v>
          </cell>
          <cell r="O48">
            <v>1.05</v>
          </cell>
        </row>
        <row r="49">
          <cell r="A49">
            <v>560078</v>
          </cell>
          <cell r="B49" t="str">
            <v>СОЛЬ-ИЛЕЦКАЯ ГБ</v>
          </cell>
          <cell r="C49">
            <v>1009</v>
          </cell>
          <cell r="D49">
            <v>638</v>
          </cell>
          <cell r="E49">
            <v>34322</v>
          </cell>
          <cell r="F49">
            <v>11356</v>
          </cell>
          <cell r="G49">
            <v>2.9399999999999999E-2</v>
          </cell>
          <cell r="H49">
            <v>5.62E-2</v>
          </cell>
          <cell r="I49">
            <v>0.19</v>
          </cell>
          <cell r="J49">
            <v>0.28999999999999998</v>
          </cell>
          <cell r="K49">
            <v>0.14000000000000001</v>
          </cell>
          <cell r="L49">
            <v>7.0000000000000007E-2</v>
          </cell>
          <cell r="O49">
            <v>0.21</v>
          </cell>
        </row>
        <row r="50">
          <cell r="A50">
            <v>560079</v>
          </cell>
          <cell r="B50" t="str">
            <v>СОРОЧИНСКАЯ ГБ</v>
          </cell>
          <cell r="C50">
            <v>3409</v>
          </cell>
          <cell r="D50">
            <v>1424</v>
          </cell>
          <cell r="E50">
            <v>33332</v>
          </cell>
          <cell r="F50">
            <v>9665</v>
          </cell>
          <cell r="G50">
            <v>0.1023</v>
          </cell>
          <cell r="H50">
            <v>0.14729999999999999</v>
          </cell>
          <cell r="I50">
            <v>0.81</v>
          </cell>
          <cell r="J50">
            <v>0.84</v>
          </cell>
          <cell r="K50">
            <v>0.63</v>
          </cell>
          <cell r="L50">
            <v>0.18</v>
          </cell>
          <cell r="O50">
            <v>0.81</v>
          </cell>
        </row>
        <row r="51">
          <cell r="A51">
            <v>560080</v>
          </cell>
          <cell r="B51" t="str">
            <v>ТАШЛИНСКАЯ РБ</v>
          </cell>
          <cell r="C51">
            <v>130</v>
          </cell>
          <cell r="D51">
            <v>36</v>
          </cell>
          <cell r="E51">
            <v>17552</v>
          </cell>
          <cell r="F51">
            <v>5229</v>
          </cell>
          <cell r="G51">
            <v>7.4000000000000003E-3</v>
          </cell>
          <cell r="H51">
            <v>6.8999999999999999E-3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O51">
            <v>0</v>
          </cell>
        </row>
        <row r="52">
          <cell r="A52">
            <v>560081</v>
          </cell>
          <cell r="B52" t="str">
            <v>ТОЦКАЯ РБ</v>
          </cell>
          <cell r="C52">
            <v>744</v>
          </cell>
          <cell r="D52">
            <v>237</v>
          </cell>
          <cell r="E52">
            <v>19936</v>
          </cell>
          <cell r="F52">
            <v>6499</v>
          </cell>
          <cell r="G52">
            <v>3.73E-2</v>
          </cell>
          <cell r="H52">
            <v>3.6499999999999998E-2</v>
          </cell>
          <cell r="I52">
            <v>0.26</v>
          </cell>
          <cell r="J52">
            <v>0.18</v>
          </cell>
          <cell r="K52">
            <v>0.2</v>
          </cell>
          <cell r="L52">
            <v>0.05</v>
          </cell>
          <cell r="O52">
            <v>0.25</v>
          </cell>
        </row>
        <row r="53">
          <cell r="A53">
            <v>560082</v>
          </cell>
          <cell r="B53" t="str">
            <v>ТЮЛЬГАНСКАЯ РБ</v>
          </cell>
          <cell r="C53">
            <v>603</v>
          </cell>
          <cell r="D53">
            <v>168</v>
          </cell>
          <cell r="E53">
            <v>15624</v>
          </cell>
          <cell r="F53">
            <v>3934</v>
          </cell>
          <cell r="G53">
            <v>3.8600000000000002E-2</v>
          </cell>
          <cell r="H53">
            <v>4.2700000000000002E-2</v>
          </cell>
          <cell r="I53">
            <v>0.27</v>
          </cell>
          <cell r="J53">
            <v>0.21</v>
          </cell>
          <cell r="K53">
            <v>0.22</v>
          </cell>
          <cell r="L53">
            <v>0.04</v>
          </cell>
          <cell r="O53">
            <v>0.26</v>
          </cell>
        </row>
        <row r="54">
          <cell r="A54">
            <v>560083</v>
          </cell>
          <cell r="B54" t="str">
            <v>ШАРЛЫКСКАЯ РБ</v>
          </cell>
          <cell r="C54">
            <v>199</v>
          </cell>
          <cell r="D54">
            <v>24</v>
          </cell>
          <cell r="E54">
            <v>14203</v>
          </cell>
          <cell r="F54">
            <v>3315</v>
          </cell>
          <cell r="G54">
            <v>1.4E-2</v>
          </cell>
          <cell r="H54">
            <v>7.1999999999999998E-3</v>
          </cell>
          <cell r="I54">
            <v>0.06</v>
          </cell>
          <cell r="J54">
            <v>0</v>
          </cell>
          <cell r="K54">
            <v>0.05</v>
          </cell>
          <cell r="L54">
            <v>0</v>
          </cell>
          <cell r="O54">
            <v>0.05</v>
          </cell>
        </row>
        <row r="55">
          <cell r="A55">
            <v>560084</v>
          </cell>
          <cell r="B55" t="str">
            <v>ЯСНЕНСКАЯ ГБ</v>
          </cell>
          <cell r="C55">
            <v>226</v>
          </cell>
          <cell r="D55">
            <v>205</v>
          </cell>
          <cell r="E55">
            <v>21040</v>
          </cell>
          <cell r="F55">
            <v>7238</v>
          </cell>
          <cell r="G55">
            <v>1.0699999999999999E-2</v>
          </cell>
          <cell r="H55">
            <v>2.8299999999999999E-2</v>
          </cell>
          <cell r="I55">
            <v>0.03</v>
          </cell>
          <cell r="J55">
            <v>0.13</v>
          </cell>
          <cell r="K55">
            <v>0.02</v>
          </cell>
          <cell r="L55">
            <v>0.03</v>
          </cell>
          <cell r="O55">
            <v>0.05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529</v>
          </cell>
          <cell r="D56">
            <v>22</v>
          </cell>
          <cell r="E56">
            <v>9532</v>
          </cell>
          <cell r="F56">
            <v>355</v>
          </cell>
          <cell r="G56">
            <v>5.5500000000000001E-2</v>
          </cell>
          <cell r="H56">
            <v>6.2E-2</v>
          </cell>
          <cell r="I56">
            <v>0.41</v>
          </cell>
          <cell r="J56">
            <v>0.33</v>
          </cell>
          <cell r="K56">
            <v>0.39</v>
          </cell>
          <cell r="L56">
            <v>0.01</v>
          </cell>
          <cell r="O56">
            <v>0.4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1739</v>
          </cell>
          <cell r="D57">
            <v>43</v>
          </cell>
          <cell r="E57">
            <v>18183</v>
          </cell>
          <cell r="F57">
            <v>663</v>
          </cell>
          <cell r="G57">
            <v>9.5600000000000004E-2</v>
          </cell>
          <cell r="H57">
            <v>6.4899999999999999E-2</v>
          </cell>
          <cell r="I57">
            <v>0.76</v>
          </cell>
          <cell r="J57">
            <v>0.35</v>
          </cell>
          <cell r="K57">
            <v>0.73</v>
          </cell>
          <cell r="L57">
            <v>0.01</v>
          </cell>
          <cell r="O57">
            <v>0.74</v>
          </cell>
        </row>
        <row r="58">
          <cell r="A58">
            <v>560087</v>
          </cell>
          <cell r="B58" t="str">
            <v>ОРСКАЯ УБ НА СТ. ОРСК</v>
          </cell>
          <cell r="C58">
            <v>1791</v>
          </cell>
          <cell r="D58">
            <v>1</v>
          </cell>
          <cell r="E58">
            <v>23986</v>
          </cell>
          <cell r="F58">
            <v>1</v>
          </cell>
          <cell r="G58">
            <v>7.4700000000000003E-2</v>
          </cell>
          <cell r="H58">
            <v>0</v>
          </cell>
          <cell r="I58">
            <v>0.57999999999999996</v>
          </cell>
          <cell r="J58">
            <v>0</v>
          </cell>
          <cell r="K58">
            <v>0.57999999999999996</v>
          </cell>
          <cell r="L58">
            <v>0</v>
          </cell>
          <cell r="O58">
            <v>0.57999999999999996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175</v>
          </cell>
          <cell r="D59">
            <v>0</v>
          </cell>
          <cell r="E59">
            <v>5654</v>
          </cell>
          <cell r="F59">
            <v>0</v>
          </cell>
          <cell r="G59">
            <v>3.1E-2</v>
          </cell>
          <cell r="H59">
            <v>0</v>
          </cell>
          <cell r="I59">
            <v>0.2</v>
          </cell>
          <cell r="J59">
            <v>0</v>
          </cell>
          <cell r="K59">
            <v>0.2</v>
          </cell>
          <cell r="L59">
            <v>0</v>
          </cell>
          <cell r="O59">
            <v>0.2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523</v>
          </cell>
          <cell r="D60">
            <v>0</v>
          </cell>
          <cell r="E60">
            <v>3760</v>
          </cell>
          <cell r="F60">
            <v>0</v>
          </cell>
          <cell r="G60">
            <v>0.1391</v>
          </cell>
          <cell r="H60">
            <v>0</v>
          </cell>
          <cell r="I60">
            <v>1.1299999999999999</v>
          </cell>
          <cell r="J60">
            <v>0</v>
          </cell>
          <cell r="K60">
            <v>1.1299999999999999</v>
          </cell>
          <cell r="L60">
            <v>0</v>
          </cell>
          <cell r="O60">
            <v>1.1299999999999999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31</v>
          </cell>
          <cell r="D61">
            <v>3</v>
          </cell>
          <cell r="E61">
            <v>488</v>
          </cell>
          <cell r="F61">
            <v>32</v>
          </cell>
          <cell r="G61">
            <v>6.3500000000000001E-2</v>
          </cell>
          <cell r="H61">
            <v>9.3799999999999994E-2</v>
          </cell>
          <cell r="I61">
            <v>0.48</v>
          </cell>
          <cell r="J61">
            <v>0.52</v>
          </cell>
          <cell r="K61">
            <v>0.45</v>
          </cell>
          <cell r="L61">
            <v>0.03</v>
          </cell>
          <cell r="O61">
            <v>0.48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247</v>
          </cell>
          <cell r="D62">
            <v>0</v>
          </cell>
          <cell r="E62">
            <v>6288</v>
          </cell>
          <cell r="F62">
            <v>0</v>
          </cell>
          <cell r="G62">
            <v>3.9300000000000002E-2</v>
          </cell>
          <cell r="H62">
            <v>0</v>
          </cell>
          <cell r="I62">
            <v>0.27</v>
          </cell>
          <cell r="J62">
            <v>0</v>
          </cell>
          <cell r="K62">
            <v>0.27</v>
          </cell>
          <cell r="L62">
            <v>0</v>
          </cell>
          <cell r="O62">
            <v>0.27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235</v>
          </cell>
          <cell r="D63">
            <v>26</v>
          </cell>
          <cell r="E63">
            <v>2330</v>
          </cell>
          <cell r="F63">
            <v>155</v>
          </cell>
          <cell r="G63">
            <v>0.1009</v>
          </cell>
          <cell r="H63">
            <v>0.16769999999999999</v>
          </cell>
          <cell r="I63">
            <v>0.8</v>
          </cell>
          <cell r="J63">
            <v>0.96</v>
          </cell>
          <cell r="K63">
            <v>0.75</v>
          </cell>
          <cell r="L63">
            <v>0.06</v>
          </cell>
          <cell r="O63">
            <v>0.81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4460</v>
          </cell>
          <cell r="D64">
            <v>3</v>
          </cell>
          <cell r="E64">
            <v>74282</v>
          </cell>
          <cell r="F64">
            <v>54</v>
          </cell>
          <cell r="G64">
            <v>0.06</v>
          </cell>
          <cell r="H64">
            <v>5.5599999999999997E-2</v>
          </cell>
          <cell r="I64">
            <v>0.45</v>
          </cell>
          <cell r="J64">
            <v>0.28999999999999998</v>
          </cell>
          <cell r="K64">
            <v>0.45</v>
          </cell>
          <cell r="L64">
            <v>0</v>
          </cell>
          <cell r="O64">
            <v>0.45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6733</v>
          </cell>
          <cell r="D65">
            <v>1390</v>
          </cell>
          <cell r="E65">
            <v>82726</v>
          </cell>
          <cell r="F65">
            <v>26311</v>
          </cell>
          <cell r="G65">
            <v>8.14E-2</v>
          </cell>
          <cell r="H65">
            <v>5.28E-2</v>
          </cell>
          <cell r="I65">
            <v>0.63</v>
          </cell>
          <cell r="J65">
            <v>0.27</v>
          </cell>
          <cell r="K65">
            <v>0.48</v>
          </cell>
          <cell r="L65">
            <v>0.06</v>
          </cell>
          <cell r="O65">
            <v>0.54</v>
          </cell>
        </row>
      </sheetData>
      <sheetData sheetId="5">
        <row r="6">
          <cell r="A6">
            <v>560002</v>
          </cell>
          <cell r="B6" t="str">
            <v>ОРЕНБУРГ ОБЛАСТНАЯ КБ  № 2</v>
          </cell>
          <cell r="C6">
            <v>2961</v>
          </cell>
          <cell r="D6">
            <v>2</v>
          </cell>
          <cell r="E6">
            <v>17012</v>
          </cell>
          <cell r="F6">
            <v>0</v>
          </cell>
          <cell r="G6">
            <v>0.1741</v>
          </cell>
          <cell r="H6">
            <v>0</v>
          </cell>
          <cell r="I6">
            <v>2.5</v>
          </cell>
          <cell r="J6">
            <v>0</v>
          </cell>
          <cell r="K6">
            <v>2.5</v>
          </cell>
          <cell r="L6">
            <v>0</v>
          </cell>
          <cell r="M6">
            <v>2.5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295</v>
          </cell>
          <cell r="D7">
            <v>4</v>
          </cell>
          <cell r="E7">
            <v>4276</v>
          </cell>
          <cell r="F7">
            <v>14</v>
          </cell>
          <cell r="G7">
            <v>6.9000000000000006E-2</v>
          </cell>
          <cell r="H7">
            <v>0.28570000000000001</v>
          </cell>
          <cell r="I7">
            <v>2.5</v>
          </cell>
          <cell r="J7">
            <v>2.34</v>
          </cell>
          <cell r="K7">
            <v>2.5</v>
          </cell>
          <cell r="L7">
            <v>0</v>
          </cell>
          <cell r="M7">
            <v>2.5</v>
          </cell>
        </row>
        <row r="8">
          <cell r="A8">
            <v>560017</v>
          </cell>
          <cell r="B8" t="str">
            <v>ОРЕНБУРГ ГБУЗ ГКБ №1</v>
          </cell>
          <cell r="C8">
            <v>12576</v>
          </cell>
          <cell r="D8">
            <v>4</v>
          </cell>
          <cell r="E8">
            <v>77351</v>
          </cell>
          <cell r="F8">
            <v>2</v>
          </cell>
          <cell r="G8">
            <v>0.16259999999999999</v>
          </cell>
          <cell r="H8">
            <v>2</v>
          </cell>
          <cell r="I8">
            <v>2.5</v>
          </cell>
          <cell r="J8">
            <v>0</v>
          </cell>
          <cell r="K8">
            <v>2.5</v>
          </cell>
          <cell r="L8">
            <v>0</v>
          </cell>
          <cell r="M8">
            <v>2.5</v>
          </cell>
        </row>
        <row r="9">
          <cell r="A9">
            <v>560019</v>
          </cell>
          <cell r="B9" t="str">
            <v>ОРЕНБУРГ ГАУЗ ГКБ  №3</v>
          </cell>
          <cell r="C9">
            <v>15451</v>
          </cell>
          <cell r="D9">
            <v>546</v>
          </cell>
          <cell r="E9">
            <v>88617</v>
          </cell>
          <cell r="F9">
            <v>3728</v>
          </cell>
          <cell r="G9">
            <v>0.1744</v>
          </cell>
          <cell r="H9">
            <v>0.14649999999999999</v>
          </cell>
          <cell r="I9">
            <v>2.5</v>
          </cell>
          <cell r="J9">
            <v>2.5</v>
          </cell>
          <cell r="K9">
            <v>2.4</v>
          </cell>
          <cell r="L9">
            <v>0.1</v>
          </cell>
          <cell r="M9">
            <v>2.5</v>
          </cell>
        </row>
        <row r="10">
          <cell r="A10">
            <v>560021</v>
          </cell>
          <cell r="B10" t="str">
            <v>ОРЕНБУРГ ГБУЗ ГКБ № 5</v>
          </cell>
          <cell r="C10">
            <v>10524</v>
          </cell>
          <cell r="D10">
            <v>6915</v>
          </cell>
          <cell r="E10">
            <v>55896</v>
          </cell>
          <cell r="F10">
            <v>38131</v>
          </cell>
          <cell r="G10">
            <v>0.1883</v>
          </cell>
          <cell r="H10">
            <v>0.18129999999999999</v>
          </cell>
          <cell r="I10">
            <v>1.97</v>
          </cell>
          <cell r="J10">
            <v>2.48</v>
          </cell>
          <cell r="K10">
            <v>1.1599999999999999</v>
          </cell>
          <cell r="L10">
            <v>1.02</v>
          </cell>
          <cell r="M10">
            <v>2.1800000000000002</v>
          </cell>
        </row>
        <row r="11">
          <cell r="A11">
            <v>560022</v>
          </cell>
          <cell r="B11" t="str">
            <v>ОРЕНБУРГ ГАУЗ ГКБ  №6</v>
          </cell>
          <cell r="C11">
            <v>12395</v>
          </cell>
          <cell r="D11">
            <v>3940</v>
          </cell>
          <cell r="E11">
            <v>67167</v>
          </cell>
          <cell r="F11">
            <v>23971</v>
          </cell>
          <cell r="G11">
            <v>0.1845</v>
          </cell>
          <cell r="H11">
            <v>0.16439999999999999</v>
          </cell>
          <cell r="I11">
            <v>2.15</v>
          </cell>
          <cell r="J11">
            <v>2.5</v>
          </cell>
          <cell r="K11">
            <v>1.59</v>
          </cell>
          <cell r="L11">
            <v>0.65</v>
          </cell>
          <cell r="M11">
            <v>2.2400000000000002</v>
          </cell>
        </row>
        <row r="12">
          <cell r="A12">
            <v>560024</v>
          </cell>
          <cell r="B12" t="str">
            <v>ОРЕНБУРГ ГАУЗ ДГКБ</v>
          </cell>
          <cell r="C12">
            <v>184</v>
          </cell>
          <cell r="D12">
            <v>9114</v>
          </cell>
          <cell r="E12">
            <v>2651</v>
          </cell>
          <cell r="F12">
            <v>50424</v>
          </cell>
          <cell r="G12">
            <v>6.9400000000000003E-2</v>
          </cell>
          <cell r="H12">
            <v>0.1807</v>
          </cell>
          <cell r="I12">
            <v>2.5</v>
          </cell>
          <cell r="J12">
            <v>2.48</v>
          </cell>
          <cell r="K12">
            <v>0.13</v>
          </cell>
          <cell r="L12">
            <v>2.36</v>
          </cell>
          <cell r="M12">
            <v>2.4900000000000002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16787</v>
          </cell>
          <cell r="D13">
            <v>3813</v>
          </cell>
          <cell r="E13">
            <v>96025</v>
          </cell>
          <cell r="F13">
            <v>19406</v>
          </cell>
          <cell r="G13">
            <v>0.17480000000000001</v>
          </cell>
          <cell r="H13">
            <v>0.19650000000000001</v>
          </cell>
          <cell r="I13">
            <v>2.5</v>
          </cell>
          <cell r="J13">
            <v>2.46</v>
          </cell>
          <cell r="K13">
            <v>2.08</v>
          </cell>
          <cell r="L13">
            <v>0.42</v>
          </cell>
          <cell r="M13">
            <v>2.5</v>
          </cell>
        </row>
        <row r="14">
          <cell r="A14">
            <v>560032</v>
          </cell>
          <cell r="B14" t="str">
            <v>ОРСКАЯ ГАУЗ ГБ № 2</v>
          </cell>
          <cell r="C14">
            <v>3976</v>
          </cell>
          <cell r="D14">
            <v>0</v>
          </cell>
          <cell r="E14">
            <v>20637</v>
          </cell>
          <cell r="F14">
            <v>1</v>
          </cell>
          <cell r="G14">
            <v>0.19270000000000001</v>
          </cell>
          <cell r="H14">
            <v>0</v>
          </cell>
          <cell r="I14">
            <v>1.76</v>
          </cell>
          <cell r="J14">
            <v>0</v>
          </cell>
          <cell r="K14">
            <v>1.76</v>
          </cell>
          <cell r="L14">
            <v>0</v>
          </cell>
          <cell r="M14">
            <v>1.76</v>
          </cell>
        </row>
        <row r="15">
          <cell r="A15">
            <v>560033</v>
          </cell>
          <cell r="B15" t="str">
            <v>ОРСКАЯ ГАУЗ ГБ № 3</v>
          </cell>
          <cell r="C15">
            <v>7002</v>
          </cell>
          <cell r="D15">
            <v>0</v>
          </cell>
          <cell r="E15">
            <v>41695</v>
          </cell>
          <cell r="F15">
            <v>0</v>
          </cell>
          <cell r="G15">
            <v>0.16789999999999999</v>
          </cell>
          <cell r="H15">
            <v>0</v>
          </cell>
          <cell r="I15">
            <v>2.5</v>
          </cell>
          <cell r="J15">
            <v>0</v>
          </cell>
          <cell r="K15">
            <v>2.5</v>
          </cell>
          <cell r="L15">
            <v>0</v>
          </cell>
          <cell r="M15">
            <v>2.5</v>
          </cell>
        </row>
        <row r="16">
          <cell r="A16">
            <v>560034</v>
          </cell>
          <cell r="B16" t="str">
            <v>ОРСКАЯ ГАУЗ ГБ № 4</v>
          </cell>
          <cell r="C16">
            <v>6198</v>
          </cell>
          <cell r="D16">
            <v>1</v>
          </cell>
          <cell r="E16">
            <v>37652</v>
          </cell>
          <cell r="F16">
            <v>3</v>
          </cell>
          <cell r="G16">
            <v>0.1646</v>
          </cell>
          <cell r="H16">
            <v>0.33329999999999999</v>
          </cell>
          <cell r="I16">
            <v>2.5</v>
          </cell>
          <cell r="J16">
            <v>2.27</v>
          </cell>
          <cell r="K16">
            <v>2.5</v>
          </cell>
          <cell r="L16">
            <v>0</v>
          </cell>
          <cell r="M16">
            <v>2.5</v>
          </cell>
        </row>
        <row r="17">
          <cell r="A17">
            <v>560035</v>
          </cell>
          <cell r="B17" t="str">
            <v>ОРСКАЯ ГАУЗ ГБ № 5</v>
          </cell>
          <cell r="C17">
            <v>126</v>
          </cell>
          <cell r="D17">
            <v>4799</v>
          </cell>
          <cell r="E17">
            <v>1787</v>
          </cell>
          <cell r="F17">
            <v>30590</v>
          </cell>
          <cell r="G17">
            <v>7.0499999999999993E-2</v>
          </cell>
          <cell r="H17">
            <v>0.15690000000000001</v>
          </cell>
          <cell r="I17">
            <v>2.5</v>
          </cell>
          <cell r="J17">
            <v>2.5</v>
          </cell>
          <cell r="K17">
            <v>0.15</v>
          </cell>
          <cell r="L17">
            <v>2.35</v>
          </cell>
          <cell r="M17">
            <v>2.5</v>
          </cell>
        </row>
        <row r="18">
          <cell r="A18">
            <v>560036</v>
          </cell>
          <cell r="B18" t="str">
            <v>ОРСКАЯ ГАУЗ ГБ № 1</v>
          </cell>
          <cell r="C18">
            <v>8156</v>
          </cell>
          <cell r="D18">
            <v>1750</v>
          </cell>
          <cell r="E18">
            <v>47244</v>
          </cell>
          <cell r="F18">
            <v>10743</v>
          </cell>
          <cell r="G18">
            <v>0.1726</v>
          </cell>
          <cell r="H18">
            <v>0.16289999999999999</v>
          </cell>
          <cell r="I18">
            <v>2.5</v>
          </cell>
          <cell r="J18">
            <v>2.5</v>
          </cell>
          <cell r="K18">
            <v>2.0299999999999998</v>
          </cell>
          <cell r="L18">
            <v>0.48</v>
          </cell>
          <cell r="M18">
            <v>2.5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49</v>
          </cell>
          <cell r="D19">
            <v>2262</v>
          </cell>
          <cell r="E19">
            <v>1055</v>
          </cell>
          <cell r="F19">
            <v>19518</v>
          </cell>
          <cell r="G19">
            <v>4.6399999999999997E-2</v>
          </cell>
          <cell r="H19">
            <v>0.1159</v>
          </cell>
          <cell r="I19">
            <v>2.5</v>
          </cell>
          <cell r="J19">
            <v>2.5</v>
          </cell>
          <cell r="K19">
            <v>0.13</v>
          </cell>
          <cell r="L19">
            <v>2.38</v>
          </cell>
          <cell r="M19">
            <v>2.5</v>
          </cell>
        </row>
        <row r="20">
          <cell r="A20">
            <v>560043</v>
          </cell>
          <cell r="B20" t="str">
            <v>МЕДНОГОРСКАЯ ГБ</v>
          </cell>
          <cell r="C20">
            <v>4834</v>
          </cell>
          <cell r="D20">
            <v>627</v>
          </cell>
          <cell r="E20">
            <v>21092</v>
          </cell>
          <cell r="F20">
            <v>5161</v>
          </cell>
          <cell r="G20">
            <v>0.22919999999999999</v>
          </cell>
          <cell r="H20">
            <v>0.1215</v>
          </cell>
          <cell r="I20">
            <v>0</v>
          </cell>
          <cell r="J20">
            <v>2.5</v>
          </cell>
          <cell r="K20">
            <v>0</v>
          </cell>
          <cell r="L20">
            <v>0.5</v>
          </cell>
          <cell r="M20">
            <v>0.5</v>
          </cell>
        </row>
        <row r="21">
          <cell r="A21">
            <v>560045</v>
          </cell>
          <cell r="B21" t="str">
            <v>БУГУРУСЛАНСКАЯ ГБ</v>
          </cell>
          <cell r="C21">
            <v>3951</v>
          </cell>
          <cell r="D21">
            <v>801</v>
          </cell>
          <cell r="E21">
            <v>20103</v>
          </cell>
          <cell r="F21">
            <v>5814</v>
          </cell>
          <cell r="G21">
            <v>0.19650000000000001</v>
          </cell>
          <cell r="H21">
            <v>0.13780000000000001</v>
          </cell>
          <cell r="I21">
            <v>1.58</v>
          </cell>
          <cell r="J21">
            <v>2.5</v>
          </cell>
          <cell r="K21">
            <v>1.23</v>
          </cell>
          <cell r="L21">
            <v>0.55000000000000004</v>
          </cell>
          <cell r="M21">
            <v>1.78</v>
          </cell>
        </row>
        <row r="22">
          <cell r="A22">
            <v>560047</v>
          </cell>
          <cell r="B22" t="str">
            <v>БУГУРУСЛАНСКАЯ РБ</v>
          </cell>
          <cell r="C22">
            <v>4455</v>
          </cell>
          <cell r="D22">
            <v>932</v>
          </cell>
          <cell r="E22">
            <v>29972</v>
          </cell>
          <cell r="F22">
            <v>8298</v>
          </cell>
          <cell r="G22">
            <v>0.14860000000000001</v>
          </cell>
          <cell r="H22">
            <v>0.1123</v>
          </cell>
          <cell r="I22">
            <v>2.5</v>
          </cell>
          <cell r="J22">
            <v>2.5</v>
          </cell>
          <cell r="K22">
            <v>1.95</v>
          </cell>
          <cell r="L22">
            <v>0.55000000000000004</v>
          </cell>
          <cell r="M22">
            <v>2.5</v>
          </cell>
        </row>
        <row r="23">
          <cell r="A23">
            <v>560052</v>
          </cell>
          <cell r="B23" t="str">
            <v>АБДУЛИНСКАЯ ГБ</v>
          </cell>
          <cell r="C23">
            <v>3341</v>
          </cell>
          <cell r="D23">
            <v>856</v>
          </cell>
          <cell r="E23">
            <v>17796</v>
          </cell>
          <cell r="F23">
            <v>5539</v>
          </cell>
          <cell r="G23">
            <v>0.18770000000000001</v>
          </cell>
          <cell r="H23">
            <v>0.1545</v>
          </cell>
          <cell r="I23">
            <v>2</v>
          </cell>
          <cell r="J23">
            <v>2.5</v>
          </cell>
          <cell r="K23">
            <v>1.52</v>
          </cell>
          <cell r="L23">
            <v>0.6</v>
          </cell>
          <cell r="M23">
            <v>2.12</v>
          </cell>
        </row>
        <row r="24">
          <cell r="A24">
            <v>560053</v>
          </cell>
          <cell r="B24" t="str">
            <v>АДАМОВСКАЯ РБ</v>
          </cell>
          <cell r="C24">
            <v>1970</v>
          </cell>
          <cell r="D24">
            <v>283</v>
          </cell>
          <cell r="E24">
            <v>16001</v>
          </cell>
          <cell r="F24">
            <v>4602</v>
          </cell>
          <cell r="G24">
            <v>0.1231</v>
          </cell>
          <cell r="H24">
            <v>6.1499999999999999E-2</v>
          </cell>
          <cell r="I24">
            <v>2.5</v>
          </cell>
          <cell r="J24">
            <v>2.5</v>
          </cell>
          <cell r="K24">
            <v>1.95</v>
          </cell>
          <cell r="L24">
            <v>0.55000000000000004</v>
          </cell>
          <cell r="M24">
            <v>2.5</v>
          </cell>
        </row>
        <row r="25">
          <cell r="A25">
            <v>560054</v>
          </cell>
          <cell r="B25" t="str">
            <v>АКБУЛАКСКАЯ РБ</v>
          </cell>
          <cell r="C25">
            <v>1126</v>
          </cell>
          <cell r="D25">
            <v>190</v>
          </cell>
          <cell r="E25">
            <v>16147</v>
          </cell>
          <cell r="F25">
            <v>5343</v>
          </cell>
          <cell r="G25">
            <v>6.9699999999999998E-2</v>
          </cell>
          <cell r="H25">
            <v>3.56E-2</v>
          </cell>
          <cell r="I25">
            <v>2.5</v>
          </cell>
          <cell r="J25">
            <v>2.5</v>
          </cell>
          <cell r="K25">
            <v>1.88</v>
          </cell>
          <cell r="L25">
            <v>0.63</v>
          </cell>
          <cell r="M25">
            <v>2.5</v>
          </cell>
        </row>
        <row r="26">
          <cell r="A26">
            <v>560055</v>
          </cell>
          <cell r="B26" t="str">
            <v>АЛЕКСАНДРОВСКАЯ РБ</v>
          </cell>
          <cell r="C26">
            <v>1889</v>
          </cell>
          <cell r="D26">
            <v>260</v>
          </cell>
          <cell r="E26">
            <v>11414</v>
          </cell>
          <cell r="F26">
            <v>2817</v>
          </cell>
          <cell r="G26">
            <v>0.16550000000000001</v>
          </cell>
          <cell r="H26">
            <v>9.2299999999999993E-2</v>
          </cell>
          <cell r="I26">
            <v>2.5</v>
          </cell>
          <cell r="J26">
            <v>2.5</v>
          </cell>
          <cell r="K26">
            <v>2</v>
          </cell>
          <cell r="L26">
            <v>0.5</v>
          </cell>
          <cell r="M26">
            <v>2.5</v>
          </cell>
        </row>
        <row r="27">
          <cell r="A27">
            <v>560056</v>
          </cell>
          <cell r="B27" t="str">
            <v>АСЕКЕЕВСКАЯ РБ</v>
          </cell>
          <cell r="C27">
            <v>1767</v>
          </cell>
          <cell r="D27">
            <v>213</v>
          </cell>
          <cell r="E27">
            <v>15590</v>
          </cell>
          <cell r="F27">
            <v>3510</v>
          </cell>
          <cell r="G27">
            <v>0.1133</v>
          </cell>
          <cell r="H27">
            <v>6.0699999999999997E-2</v>
          </cell>
          <cell r="I27">
            <v>2.5</v>
          </cell>
          <cell r="J27">
            <v>2.5</v>
          </cell>
          <cell r="K27">
            <v>2.0499999999999998</v>
          </cell>
          <cell r="L27">
            <v>0.45</v>
          </cell>
          <cell r="M27">
            <v>2.5</v>
          </cell>
        </row>
        <row r="28">
          <cell r="A28">
            <v>560057</v>
          </cell>
          <cell r="B28" t="str">
            <v>БЕЛЯЕВСКАЯ РБ</v>
          </cell>
          <cell r="C28">
            <v>2365</v>
          </cell>
          <cell r="D28">
            <v>539</v>
          </cell>
          <cell r="E28">
            <v>12520</v>
          </cell>
          <cell r="F28">
            <v>3388</v>
          </cell>
          <cell r="G28">
            <v>0.18890000000000001</v>
          </cell>
          <cell r="H28">
            <v>0.15909999999999999</v>
          </cell>
          <cell r="I28">
            <v>1.94</v>
          </cell>
          <cell r="J28">
            <v>2.5</v>
          </cell>
          <cell r="K28">
            <v>1.53</v>
          </cell>
          <cell r="L28">
            <v>0.53</v>
          </cell>
          <cell r="M28">
            <v>2.06</v>
          </cell>
        </row>
        <row r="29">
          <cell r="A29">
            <v>560058</v>
          </cell>
          <cell r="B29" t="str">
            <v>ГАЙСКАЯ ГБ</v>
          </cell>
          <cell r="C29">
            <v>5881</v>
          </cell>
          <cell r="D29">
            <v>961</v>
          </cell>
          <cell r="E29">
            <v>35059</v>
          </cell>
          <cell r="F29">
            <v>9976</v>
          </cell>
          <cell r="G29">
            <v>0.16769999999999999</v>
          </cell>
          <cell r="H29">
            <v>9.6299999999999997E-2</v>
          </cell>
          <cell r="I29">
            <v>2.5</v>
          </cell>
          <cell r="J29">
            <v>2.5</v>
          </cell>
          <cell r="K29">
            <v>1.95</v>
          </cell>
          <cell r="L29">
            <v>0.55000000000000004</v>
          </cell>
          <cell r="M29">
            <v>2.5</v>
          </cell>
        </row>
        <row r="30">
          <cell r="A30">
            <v>560059</v>
          </cell>
          <cell r="B30" t="str">
            <v>ГРАЧЕВСКАЯ РБ</v>
          </cell>
          <cell r="C30">
            <v>1267</v>
          </cell>
          <cell r="D30">
            <v>156</v>
          </cell>
          <cell r="E30">
            <v>10957</v>
          </cell>
          <cell r="F30">
            <v>2725</v>
          </cell>
          <cell r="G30">
            <v>0.11559999999999999</v>
          </cell>
          <cell r="H30">
            <v>5.7200000000000001E-2</v>
          </cell>
          <cell r="I30">
            <v>2.5</v>
          </cell>
          <cell r="J30">
            <v>2.5</v>
          </cell>
          <cell r="K30">
            <v>2</v>
          </cell>
          <cell r="L30">
            <v>0.5</v>
          </cell>
          <cell r="M30">
            <v>2.5</v>
          </cell>
        </row>
        <row r="31">
          <cell r="A31">
            <v>560060</v>
          </cell>
          <cell r="B31" t="str">
            <v>ДОМБАРОВСКАЯ РБ</v>
          </cell>
          <cell r="C31">
            <v>1683</v>
          </cell>
          <cell r="D31">
            <v>352</v>
          </cell>
          <cell r="E31">
            <v>12321</v>
          </cell>
          <cell r="F31">
            <v>3647</v>
          </cell>
          <cell r="G31">
            <v>0.1366</v>
          </cell>
          <cell r="H31">
            <v>9.6500000000000002E-2</v>
          </cell>
          <cell r="I31">
            <v>2.5</v>
          </cell>
          <cell r="J31">
            <v>2.5</v>
          </cell>
          <cell r="K31">
            <v>1.93</v>
          </cell>
          <cell r="L31">
            <v>0.57999999999999996</v>
          </cell>
          <cell r="M31">
            <v>2.5</v>
          </cell>
        </row>
        <row r="32">
          <cell r="A32">
            <v>560061</v>
          </cell>
          <cell r="B32" t="str">
            <v>ИЛЕКСКАЯ РБ</v>
          </cell>
          <cell r="C32">
            <v>2022</v>
          </cell>
          <cell r="D32">
            <v>551</v>
          </cell>
          <cell r="E32">
            <v>17979</v>
          </cell>
          <cell r="F32">
            <v>5254</v>
          </cell>
          <cell r="G32">
            <v>0.1125</v>
          </cell>
          <cell r="H32">
            <v>0.10489999999999999</v>
          </cell>
          <cell r="I32">
            <v>2.5</v>
          </cell>
          <cell r="J32">
            <v>2.5</v>
          </cell>
          <cell r="K32">
            <v>1.93</v>
          </cell>
          <cell r="L32">
            <v>0.57999999999999996</v>
          </cell>
          <cell r="M32">
            <v>2.5</v>
          </cell>
        </row>
        <row r="33">
          <cell r="A33">
            <v>560062</v>
          </cell>
          <cell r="B33" t="str">
            <v>КВАРКЕНСКАЯ РБ</v>
          </cell>
          <cell r="C33">
            <v>2489</v>
          </cell>
          <cell r="D33">
            <v>325</v>
          </cell>
          <cell r="E33">
            <v>13201</v>
          </cell>
          <cell r="F33">
            <v>3366</v>
          </cell>
          <cell r="G33">
            <v>0.1885</v>
          </cell>
          <cell r="H33">
            <v>9.6600000000000005E-2</v>
          </cell>
          <cell r="I33">
            <v>1.96</v>
          </cell>
          <cell r="J33">
            <v>2.5</v>
          </cell>
          <cell r="K33">
            <v>1.57</v>
          </cell>
          <cell r="L33">
            <v>0.5</v>
          </cell>
          <cell r="M33">
            <v>2.0699999999999998</v>
          </cell>
        </row>
        <row r="34">
          <cell r="A34">
            <v>560063</v>
          </cell>
          <cell r="B34" t="str">
            <v>КРАСНОГВАРДЕЙСКАЯ РБ</v>
          </cell>
          <cell r="C34">
            <v>1098</v>
          </cell>
          <cell r="D34">
            <v>190</v>
          </cell>
          <cell r="E34">
            <v>14101</v>
          </cell>
          <cell r="F34">
            <v>4172</v>
          </cell>
          <cell r="G34">
            <v>7.7899999999999997E-2</v>
          </cell>
          <cell r="H34">
            <v>4.5499999999999999E-2</v>
          </cell>
          <cell r="I34">
            <v>2.5</v>
          </cell>
          <cell r="J34">
            <v>2.5</v>
          </cell>
          <cell r="K34">
            <v>1.93</v>
          </cell>
          <cell r="L34">
            <v>0.57999999999999996</v>
          </cell>
          <cell r="M34">
            <v>2.5</v>
          </cell>
        </row>
        <row r="35">
          <cell r="A35">
            <v>560064</v>
          </cell>
          <cell r="B35" t="str">
            <v>КУВАНДЫКСКАЯ ГБ</v>
          </cell>
          <cell r="C35">
            <v>5302</v>
          </cell>
          <cell r="D35">
            <v>770</v>
          </cell>
          <cell r="E35">
            <v>31124</v>
          </cell>
          <cell r="F35">
            <v>9119</v>
          </cell>
          <cell r="G35">
            <v>0.1704</v>
          </cell>
          <cell r="H35">
            <v>8.4400000000000003E-2</v>
          </cell>
          <cell r="I35">
            <v>2.5</v>
          </cell>
          <cell r="J35">
            <v>2.5</v>
          </cell>
          <cell r="K35">
            <v>1.93</v>
          </cell>
          <cell r="L35">
            <v>0.57999999999999996</v>
          </cell>
          <cell r="M35">
            <v>2.5</v>
          </cell>
        </row>
        <row r="36">
          <cell r="A36">
            <v>560065</v>
          </cell>
          <cell r="B36" t="str">
            <v>КУРМАНАЕВСКАЯ РБ</v>
          </cell>
          <cell r="C36">
            <v>1629</v>
          </cell>
          <cell r="D36">
            <v>228</v>
          </cell>
          <cell r="E36">
            <v>13225</v>
          </cell>
          <cell r="F36">
            <v>3135</v>
          </cell>
          <cell r="G36">
            <v>0.1232</v>
          </cell>
          <cell r="H36">
            <v>7.2700000000000001E-2</v>
          </cell>
          <cell r="I36">
            <v>2.5</v>
          </cell>
          <cell r="J36">
            <v>2.5</v>
          </cell>
          <cell r="K36">
            <v>2.0299999999999998</v>
          </cell>
          <cell r="L36">
            <v>0.48</v>
          </cell>
          <cell r="M36">
            <v>2.5</v>
          </cell>
        </row>
        <row r="37">
          <cell r="A37">
            <v>560066</v>
          </cell>
          <cell r="B37" t="str">
            <v>МАТВЕЕВСКАЯ РБ</v>
          </cell>
          <cell r="C37">
            <v>824</v>
          </cell>
          <cell r="D37">
            <v>200</v>
          </cell>
          <cell r="E37">
            <v>8987</v>
          </cell>
          <cell r="F37">
            <v>2277</v>
          </cell>
          <cell r="G37">
            <v>9.1700000000000004E-2</v>
          </cell>
          <cell r="H37">
            <v>8.7800000000000003E-2</v>
          </cell>
          <cell r="I37">
            <v>2.5</v>
          </cell>
          <cell r="J37">
            <v>2.5</v>
          </cell>
          <cell r="K37">
            <v>2</v>
          </cell>
          <cell r="L37">
            <v>0.5</v>
          </cell>
          <cell r="M37">
            <v>2.5</v>
          </cell>
        </row>
        <row r="38">
          <cell r="A38">
            <v>560067</v>
          </cell>
          <cell r="B38" t="str">
            <v>НОВООРСКАЯ РБ</v>
          </cell>
          <cell r="C38">
            <v>3216</v>
          </cell>
          <cell r="D38">
            <v>726</v>
          </cell>
          <cell r="E38">
            <v>22028</v>
          </cell>
          <cell r="F38">
            <v>6914</v>
          </cell>
          <cell r="G38">
            <v>0.14599999999999999</v>
          </cell>
          <cell r="H38">
            <v>0.105</v>
          </cell>
          <cell r="I38">
            <v>2.5</v>
          </cell>
          <cell r="J38">
            <v>2.5</v>
          </cell>
          <cell r="K38">
            <v>1.9</v>
          </cell>
          <cell r="L38">
            <v>0.6</v>
          </cell>
          <cell r="M38">
            <v>2.5</v>
          </cell>
        </row>
        <row r="39">
          <cell r="A39">
            <v>560068</v>
          </cell>
          <cell r="B39" t="str">
            <v>НОВОСЕРГИЕВСКАЯ РБ</v>
          </cell>
          <cell r="C39">
            <v>3373</v>
          </cell>
          <cell r="D39">
            <v>551</v>
          </cell>
          <cell r="E39">
            <v>25573</v>
          </cell>
          <cell r="F39">
            <v>7502</v>
          </cell>
          <cell r="G39">
            <v>0.13189999999999999</v>
          </cell>
          <cell r="H39">
            <v>7.3400000000000007E-2</v>
          </cell>
          <cell r="I39">
            <v>2.5</v>
          </cell>
          <cell r="J39">
            <v>2.5</v>
          </cell>
          <cell r="K39">
            <v>1.93</v>
          </cell>
          <cell r="L39">
            <v>0.57999999999999996</v>
          </cell>
          <cell r="M39">
            <v>2.5</v>
          </cell>
        </row>
        <row r="40">
          <cell r="A40">
            <v>560069</v>
          </cell>
          <cell r="B40" t="str">
            <v>ОКТЯБРЬСКАЯ РБ</v>
          </cell>
          <cell r="C40">
            <v>2899</v>
          </cell>
          <cell r="D40">
            <v>262</v>
          </cell>
          <cell r="E40">
            <v>15627</v>
          </cell>
          <cell r="F40">
            <v>4375</v>
          </cell>
          <cell r="G40">
            <v>0.1855</v>
          </cell>
          <cell r="H40">
            <v>5.9900000000000002E-2</v>
          </cell>
          <cell r="I40">
            <v>2.11</v>
          </cell>
          <cell r="J40">
            <v>2.5</v>
          </cell>
          <cell r="K40">
            <v>1.65</v>
          </cell>
          <cell r="L40">
            <v>0.55000000000000004</v>
          </cell>
          <cell r="M40">
            <v>2.2000000000000002</v>
          </cell>
        </row>
        <row r="41">
          <cell r="A41">
            <v>560070</v>
          </cell>
          <cell r="B41" t="str">
            <v>ОРЕНБУРГСКАЯ РБ</v>
          </cell>
          <cell r="C41">
            <v>8559</v>
          </cell>
          <cell r="D41">
            <v>3405</v>
          </cell>
          <cell r="E41">
            <v>57606</v>
          </cell>
          <cell r="F41">
            <v>18601</v>
          </cell>
          <cell r="G41">
            <v>0.14860000000000001</v>
          </cell>
          <cell r="H41">
            <v>0.18310000000000001</v>
          </cell>
          <cell r="I41">
            <v>2.5</v>
          </cell>
          <cell r="J41">
            <v>2.48</v>
          </cell>
          <cell r="K41">
            <v>1.9</v>
          </cell>
          <cell r="L41">
            <v>0.6</v>
          </cell>
          <cell r="M41">
            <v>2.5</v>
          </cell>
        </row>
        <row r="42">
          <cell r="A42">
            <v>560071</v>
          </cell>
          <cell r="B42" t="str">
            <v>ПЕРВОМАЙСКАЯ РБ</v>
          </cell>
          <cell r="C42">
            <v>2959</v>
          </cell>
          <cell r="D42">
            <v>727</v>
          </cell>
          <cell r="E42">
            <v>18094</v>
          </cell>
          <cell r="F42">
            <v>6009</v>
          </cell>
          <cell r="G42">
            <v>0.16350000000000001</v>
          </cell>
          <cell r="H42">
            <v>0.121</v>
          </cell>
          <cell r="I42">
            <v>2.5</v>
          </cell>
          <cell r="J42">
            <v>2.5</v>
          </cell>
          <cell r="K42">
            <v>1.88</v>
          </cell>
          <cell r="L42">
            <v>0.63</v>
          </cell>
          <cell r="M42">
            <v>2.5</v>
          </cell>
        </row>
        <row r="43">
          <cell r="A43">
            <v>560072</v>
          </cell>
          <cell r="B43" t="str">
            <v>ПЕРЕВОЛОЦКАЯ РБ</v>
          </cell>
          <cell r="C43">
            <v>2748</v>
          </cell>
          <cell r="D43">
            <v>448</v>
          </cell>
          <cell r="E43">
            <v>19776</v>
          </cell>
          <cell r="F43">
            <v>5332</v>
          </cell>
          <cell r="G43">
            <v>0.13900000000000001</v>
          </cell>
          <cell r="H43">
            <v>8.4000000000000005E-2</v>
          </cell>
          <cell r="I43">
            <v>2.5</v>
          </cell>
          <cell r="J43">
            <v>2.5</v>
          </cell>
          <cell r="K43">
            <v>1.98</v>
          </cell>
          <cell r="L43">
            <v>0.53</v>
          </cell>
          <cell r="M43">
            <v>2.5</v>
          </cell>
        </row>
        <row r="44">
          <cell r="A44">
            <v>560073</v>
          </cell>
          <cell r="B44" t="str">
            <v>ПОНОМАРЕВСКАЯ РБ</v>
          </cell>
          <cell r="C44">
            <v>1465</v>
          </cell>
          <cell r="D44">
            <v>224</v>
          </cell>
          <cell r="E44">
            <v>11026</v>
          </cell>
          <cell r="F44">
            <v>2258</v>
          </cell>
          <cell r="G44">
            <v>0.13289999999999999</v>
          </cell>
          <cell r="H44">
            <v>9.9199999999999997E-2</v>
          </cell>
          <cell r="I44">
            <v>2.5</v>
          </cell>
          <cell r="J44">
            <v>2.5</v>
          </cell>
          <cell r="K44">
            <v>2.08</v>
          </cell>
          <cell r="L44">
            <v>0.43</v>
          </cell>
          <cell r="M44">
            <v>2.5</v>
          </cell>
        </row>
        <row r="45">
          <cell r="A45">
            <v>560074</v>
          </cell>
          <cell r="B45" t="str">
            <v>САКМАРСКАЯ  РБ</v>
          </cell>
          <cell r="C45">
            <v>3183</v>
          </cell>
          <cell r="D45">
            <v>674</v>
          </cell>
          <cell r="E45">
            <v>17576</v>
          </cell>
          <cell r="F45">
            <v>5522</v>
          </cell>
          <cell r="G45">
            <v>0.18110000000000001</v>
          </cell>
          <cell r="H45">
            <v>0.1221</v>
          </cell>
          <cell r="I45">
            <v>2.3199999999999998</v>
          </cell>
          <cell r="J45">
            <v>2.5</v>
          </cell>
          <cell r="K45">
            <v>1.76</v>
          </cell>
          <cell r="L45">
            <v>0.6</v>
          </cell>
          <cell r="M45">
            <v>2.36</v>
          </cell>
        </row>
        <row r="46">
          <cell r="A46">
            <v>560075</v>
          </cell>
          <cell r="B46" t="str">
            <v>САРАКТАШСКАЯ РБ</v>
          </cell>
          <cell r="C46">
            <v>5800</v>
          </cell>
          <cell r="D46">
            <v>1130</v>
          </cell>
          <cell r="E46">
            <v>29934</v>
          </cell>
          <cell r="F46">
            <v>8980</v>
          </cell>
          <cell r="G46">
            <v>0.1938</v>
          </cell>
          <cell r="H46">
            <v>0.1258</v>
          </cell>
          <cell r="I46">
            <v>1.71</v>
          </cell>
          <cell r="J46">
            <v>2.5</v>
          </cell>
          <cell r="K46">
            <v>1.32</v>
          </cell>
          <cell r="L46">
            <v>0.57999999999999996</v>
          </cell>
          <cell r="M46">
            <v>1.9</v>
          </cell>
        </row>
        <row r="47">
          <cell r="A47">
            <v>560076</v>
          </cell>
          <cell r="B47" t="str">
            <v>СВЕТЛИНСКАЯ РБ</v>
          </cell>
          <cell r="C47">
            <v>1016</v>
          </cell>
          <cell r="D47">
            <v>128</v>
          </cell>
          <cell r="E47">
            <v>9082</v>
          </cell>
          <cell r="F47">
            <v>2493</v>
          </cell>
          <cell r="G47">
            <v>0.1119</v>
          </cell>
          <cell r="H47">
            <v>5.1299999999999998E-2</v>
          </cell>
          <cell r="I47">
            <v>2.5</v>
          </cell>
          <cell r="J47">
            <v>2.5</v>
          </cell>
          <cell r="K47">
            <v>1.95</v>
          </cell>
          <cell r="L47">
            <v>0.55000000000000004</v>
          </cell>
          <cell r="M47">
            <v>2.5</v>
          </cell>
        </row>
        <row r="48">
          <cell r="A48">
            <v>560077</v>
          </cell>
          <cell r="B48" t="str">
            <v>СЕВЕРНАЯ РБ</v>
          </cell>
          <cell r="C48">
            <v>1343</v>
          </cell>
          <cell r="D48">
            <v>179</v>
          </cell>
          <cell r="E48">
            <v>10820</v>
          </cell>
          <cell r="F48">
            <v>2185</v>
          </cell>
          <cell r="G48">
            <v>0.1241</v>
          </cell>
          <cell r="H48">
            <v>8.1900000000000001E-2</v>
          </cell>
          <cell r="I48">
            <v>2.5</v>
          </cell>
          <cell r="J48">
            <v>2.5</v>
          </cell>
          <cell r="K48">
            <v>2.08</v>
          </cell>
          <cell r="L48">
            <v>0.43</v>
          </cell>
          <cell r="M48">
            <v>2.5</v>
          </cell>
        </row>
        <row r="49">
          <cell r="A49">
            <v>560078</v>
          </cell>
          <cell r="B49" t="str">
            <v>СОЛЬ-ИЛЕЦКАЯ ГБ</v>
          </cell>
          <cell r="C49">
            <v>6357</v>
          </cell>
          <cell r="D49">
            <v>1337</v>
          </cell>
          <cell r="E49">
            <v>34322</v>
          </cell>
          <cell r="F49">
            <v>11356</v>
          </cell>
          <cell r="G49">
            <v>0.1852</v>
          </cell>
          <cell r="H49">
            <v>0.1177</v>
          </cell>
          <cell r="I49">
            <v>2.12</v>
          </cell>
          <cell r="J49">
            <v>2.5</v>
          </cell>
          <cell r="K49">
            <v>1.59</v>
          </cell>
          <cell r="L49">
            <v>0.63</v>
          </cell>
          <cell r="M49">
            <v>2.2200000000000002</v>
          </cell>
        </row>
        <row r="50">
          <cell r="A50">
            <v>560079</v>
          </cell>
          <cell r="B50" t="str">
            <v>СОРОЧИНСКАЯ ГБ</v>
          </cell>
          <cell r="C50">
            <v>5897</v>
          </cell>
          <cell r="D50">
            <v>1259</v>
          </cell>
          <cell r="E50">
            <v>33332</v>
          </cell>
          <cell r="F50">
            <v>9665</v>
          </cell>
          <cell r="G50">
            <v>0.1769</v>
          </cell>
          <cell r="H50">
            <v>0.1303</v>
          </cell>
          <cell r="I50">
            <v>2.5</v>
          </cell>
          <cell r="J50">
            <v>2.5</v>
          </cell>
          <cell r="K50">
            <v>1.95</v>
          </cell>
          <cell r="L50">
            <v>0.55000000000000004</v>
          </cell>
          <cell r="M50">
            <v>2.5</v>
          </cell>
        </row>
        <row r="51">
          <cell r="A51">
            <v>560080</v>
          </cell>
          <cell r="B51" t="str">
            <v>ТАШЛИНСКАЯ РБ</v>
          </cell>
          <cell r="C51">
            <v>1697</v>
          </cell>
          <cell r="D51">
            <v>404</v>
          </cell>
          <cell r="E51">
            <v>17552</v>
          </cell>
          <cell r="F51">
            <v>5229</v>
          </cell>
          <cell r="G51">
            <v>9.6699999999999994E-2</v>
          </cell>
          <cell r="H51">
            <v>7.7299999999999994E-2</v>
          </cell>
          <cell r="I51">
            <v>2.5</v>
          </cell>
          <cell r="J51">
            <v>2.5</v>
          </cell>
          <cell r="K51">
            <v>1.93</v>
          </cell>
          <cell r="L51">
            <v>0.57999999999999996</v>
          </cell>
          <cell r="M51">
            <v>2.5</v>
          </cell>
        </row>
        <row r="52">
          <cell r="A52">
            <v>560081</v>
          </cell>
          <cell r="B52" t="str">
            <v>ТОЦКАЯ РБ</v>
          </cell>
          <cell r="C52">
            <v>3313</v>
          </cell>
          <cell r="D52">
            <v>654</v>
          </cell>
          <cell r="E52">
            <v>19936</v>
          </cell>
          <cell r="F52">
            <v>6499</v>
          </cell>
          <cell r="G52">
            <v>0.16619999999999999</v>
          </cell>
          <cell r="H52">
            <v>0.10059999999999999</v>
          </cell>
          <cell r="I52">
            <v>2.5</v>
          </cell>
          <cell r="J52">
            <v>2.5</v>
          </cell>
          <cell r="K52">
            <v>1.88</v>
          </cell>
          <cell r="L52">
            <v>0.63</v>
          </cell>
          <cell r="M52">
            <v>2.5</v>
          </cell>
        </row>
        <row r="53">
          <cell r="A53">
            <v>560082</v>
          </cell>
          <cell r="B53" t="str">
            <v>ТЮЛЬГАНСКАЯ РБ</v>
          </cell>
          <cell r="C53">
            <v>2305</v>
          </cell>
          <cell r="D53">
            <v>456</v>
          </cell>
          <cell r="E53">
            <v>15624</v>
          </cell>
          <cell r="F53">
            <v>3934</v>
          </cell>
          <cell r="G53">
            <v>0.14749999999999999</v>
          </cell>
          <cell r="H53">
            <v>0.1159</v>
          </cell>
          <cell r="I53">
            <v>2.5</v>
          </cell>
          <cell r="J53">
            <v>2.5</v>
          </cell>
          <cell r="K53">
            <v>2</v>
          </cell>
          <cell r="L53">
            <v>0.5</v>
          </cell>
          <cell r="M53">
            <v>2.5</v>
          </cell>
        </row>
        <row r="54">
          <cell r="A54">
            <v>560083</v>
          </cell>
          <cell r="B54" t="str">
            <v>ШАРЛЫКСКАЯ РБ</v>
          </cell>
          <cell r="C54">
            <v>2312</v>
          </cell>
          <cell r="D54">
            <v>234</v>
          </cell>
          <cell r="E54">
            <v>14203</v>
          </cell>
          <cell r="F54">
            <v>3315</v>
          </cell>
          <cell r="G54">
            <v>0.1628</v>
          </cell>
          <cell r="H54">
            <v>7.0599999999999996E-2</v>
          </cell>
          <cell r="I54">
            <v>2.5</v>
          </cell>
          <cell r="J54">
            <v>2.5</v>
          </cell>
          <cell r="K54">
            <v>2.0299999999999998</v>
          </cell>
          <cell r="L54">
            <v>0.48</v>
          </cell>
          <cell r="M54">
            <v>2.5</v>
          </cell>
        </row>
        <row r="55">
          <cell r="A55">
            <v>560084</v>
          </cell>
          <cell r="B55" t="str">
            <v>ЯСНЕНСКАЯ ГБ</v>
          </cell>
          <cell r="C55">
            <v>2750</v>
          </cell>
          <cell r="D55">
            <v>1088</v>
          </cell>
          <cell r="E55">
            <v>21040</v>
          </cell>
          <cell r="F55">
            <v>7238</v>
          </cell>
          <cell r="G55">
            <v>0.13070000000000001</v>
          </cell>
          <cell r="H55">
            <v>0.15029999999999999</v>
          </cell>
          <cell r="I55">
            <v>2.5</v>
          </cell>
          <cell r="J55">
            <v>2.5</v>
          </cell>
          <cell r="K55">
            <v>1.85</v>
          </cell>
          <cell r="L55">
            <v>0.65</v>
          </cell>
          <cell r="M55">
            <v>2.5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538</v>
          </cell>
          <cell r="D56">
            <v>40</v>
          </cell>
          <cell r="E56">
            <v>9532</v>
          </cell>
          <cell r="F56">
            <v>355</v>
          </cell>
          <cell r="G56">
            <v>5.6399999999999999E-2</v>
          </cell>
          <cell r="H56">
            <v>0.11269999999999999</v>
          </cell>
          <cell r="I56">
            <v>2.5</v>
          </cell>
          <cell r="J56">
            <v>2.5</v>
          </cell>
          <cell r="K56">
            <v>2.4</v>
          </cell>
          <cell r="L56">
            <v>0.1</v>
          </cell>
          <cell r="M56">
            <v>2.5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2783</v>
          </cell>
          <cell r="D57">
            <v>65</v>
          </cell>
          <cell r="E57">
            <v>18183</v>
          </cell>
          <cell r="F57">
            <v>663</v>
          </cell>
          <cell r="G57">
            <v>0.15310000000000001</v>
          </cell>
          <cell r="H57">
            <v>9.8000000000000004E-2</v>
          </cell>
          <cell r="I57">
            <v>2.5</v>
          </cell>
          <cell r="J57">
            <v>2.5</v>
          </cell>
          <cell r="K57">
            <v>2.4</v>
          </cell>
          <cell r="L57">
            <v>0.1</v>
          </cell>
          <cell r="M57">
            <v>2.5</v>
          </cell>
        </row>
        <row r="58">
          <cell r="A58">
            <v>560087</v>
          </cell>
          <cell r="B58" t="str">
            <v>ОРСКАЯ УБ НА СТ. ОРСК</v>
          </cell>
          <cell r="C58">
            <v>4343</v>
          </cell>
          <cell r="D58">
            <v>0</v>
          </cell>
          <cell r="E58">
            <v>23986</v>
          </cell>
          <cell r="F58">
            <v>1</v>
          </cell>
          <cell r="G58">
            <v>0.18110000000000001</v>
          </cell>
          <cell r="H58">
            <v>0</v>
          </cell>
          <cell r="I58">
            <v>2.3199999999999998</v>
          </cell>
          <cell r="J58">
            <v>0</v>
          </cell>
          <cell r="K58">
            <v>2.3199999999999998</v>
          </cell>
          <cell r="L58">
            <v>0</v>
          </cell>
          <cell r="M58">
            <v>2.3199999999999998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582</v>
          </cell>
          <cell r="D59">
            <v>0</v>
          </cell>
          <cell r="E59">
            <v>5654</v>
          </cell>
          <cell r="F59">
            <v>0</v>
          </cell>
          <cell r="G59">
            <v>0.10290000000000001</v>
          </cell>
          <cell r="H59">
            <v>0</v>
          </cell>
          <cell r="I59">
            <v>2.5</v>
          </cell>
          <cell r="J59">
            <v>0</v>
          </cell>
          <cell r="K59">
            <v>2.5</v>
          </cell>
          <cell r="L59">
            <v>0</v>
          </cell>
          <cell r="M59">
            <v>2.5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737</v>
          </cell>
          <cell r="D60">
            <v>0</v>
          </cell>
          <cell r="E60">
            <v>3760</v>
          </cell>
          <cell r="F60">
            <v>0</v>
          </cell>
          <cell r="G60">
            <v>0.19600000000000001</v>
          </cell>
          <cell r="H60">
            <v>0</v>
          </cell>
          <cell r="I60">
            <v>1.6</v>
          </cell>
          <cell r="J60">
            <v>0</v>
          </cell>
          <cell r="K60">
            <v>1.6</v>
          </cell>
          <cell r="L60">
            <v>0</v>
          </cell>
          <cell r="M60">
            <v>1.6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38</v>
          </cell>
          <cell r="D61">
            <v>1</v>
          </cell>
          <cell r="E61">
            <v>488</v>
          </cell>
          <cell r="F61">
            <v>32</v>
          </cell>
          <cell r="G61">
            <v>7.7899999999999997E-2</v>
          </cell>
          <cell r="H61">
            <v>3.1300000000000001E-2</v>
          </cell>
          <cell r="I61">
            <v>2.5</v>
          </cell>
          <cell r="J61">
            <v>2.5</v>
          </cell>
          <cell r="K61">
            <v>2.35</v>
          </cell>
          <cell r="L61">
            <v>0.15</v>
          </cell>
          <cell r="M61">
            <v>2.5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418</v>
          </cell>
          <cell r="D62">
            <v>0</v>
          </cell>
          <cell r="E62">
            <v>6288</v>
          </cell>
          <cell r="F62">
            <v>0</v>
          </cell>
          <cell r="G62">
            <v>6.6500000000000004E-2</v>
          </cell>
          <cell r="H62">
            <v>0</v>
          </cell>
          <cell r="I62">
            <v>2.5</v>
          </cell>
          <cell r="J62">
            <v>0</v>
          </cell>
          <cell r="K62">
            <v>2.5</v>
          </cell>
          <cell r="L62">
            <v>0</v>
          </cell>
          <cell r="M62">
            <v>2.5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372</v>
          </cell>
          <cell r="D63">
            <v>9</v>
          </cell>
          <cell r="E63">
            <v>2330</v>
          </cell>
          <cell r="F63">
            <v>155</v>
          </cell>
          <cell r="G63">
            <v>0.15970000000000001</v>
          </cell>
          <cell r="H63">
            <v>5.8099999999999999E-2</v>
          </cell>
          <cell r="I63">
            <v>2.5</v>
          </cell>
          <cell r="J63">
            <v>2.5</v>
          </cell>
          <cell r="K63">
            <v>2.35</v>
          </cell>
          <cell r="L63">
            <v>0.15</v>
          </cell>
          <cell r="M63">
            <v>2.5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10305</v>
          </cell>
          <cell r="D64">
            <v>7</v>
          </cell>
          <cell r="E64">
            <v>74282</v>
          </cell>
          <cell r="F64">
            <v>54</v>
          </cell>
          <cell r="G64">
            <v>0.13869999999999999</v>
          </cell>
          <cell r="H64">
            <v>0.12959999999999999</v>
          </cell>
          <cell r="I64">
            <v>2.5</v>
          </cell>
          <cell r="J64">
            <v>2.5</v>
          </cell>
          <cell r="K64">
            <v>2.5</v>
          </cell>
          <cell r="L64">
            <v>0</v>
          </cell>
          <cell r="M64">
            <v>2.5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11756</v>
          </cell>
          <cell r="D65">
            <v>2859</v>
          </cell>
          <cell r="E65">
            <v>82726</v>
          </cell>
          <cell r="F65">
            <v>26311</v>
          </cell>
          <cell r="G65">
            <v>0.1421</v>
          </cell>
          <cell r="H65">
            <v>0.1087</v>
          </cell>
          <cell r="I65">
            <v>2.5</v>
          </cell>
          <cell r="J65">
            <v>2.5</v>
          </cell>
          <cell r="K65">
            <v>1.9</v>
          </cell>
          <cell r="L65">
            <v>0.6</v>
          </cell>
          <cell r="M65">
            <v>2.5</v>
          </cell>
        </row>
      </sheetData>
      <sheetData sheetId="6">
        <row r="6">
          <cell r="A6">
            <v>560002</v>
          </cell>
          <cell r="B6" t="str">
            <v>ОРЕНБУРГ ОБЛАСТНАЯ КБ  № 2</v>
          </cell>
          <cell r="C6">
            <v>1512</v>
          </cell>
          <cell r="D6">
            <v>0</v>
          </cell>
          <cell r="E6">
            <v>17012</v>
          </cell>
          <cell r="F6">
            <v>0</v>
          </cell>
          <cell r="G6">
            <v>8.8900000000000007E-2</v>
          </cell>
          <cell r="H6">
            <v>0</v>
          </cell>
          <cell r="I6">
            <v>2.31</v>
          </cell>
          <cell r="J6">
            <v>0</v>
          </cell>
          <cell r="K6">
            <v>2.31</v>
          </cell>
          <cell r="L6">
            <v>0</v>
          </cell>
          <cell r="M6">
            <v>2.31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160</v>
          </cell>
          <cell r="D7">
            <v>2</v>
          </cell>
          <cell r="E7">
            <v>4276</v>
          </cell>
          <cell r="F7">
            <v>14</v>
          </cell>
          <cell r="G7">
            <v>3.7400000000000003E-2</v>
          </cell>
          <cell r="H7">
            <v>0.1429</v>
          </cell>
          <cell r="I7">
            <v>2.5</v>
          </cell>
          <cell r="J7">
            <v>2.19</v>
          </cell>
          <cell r="K7">
            <v>2.5</v>
          </cell>
          <cell r="L7">
            <v>0</v>
          </cell>
          <cell r="M7">
            <v>2.5</v>
          </cell>
        </row>
        <row r="8">
          <cell r="A8">
            <v>560017</v>
          </cell>
          <cell r="B8" t="str">
            <v>ОРЕНБУРГ ГБУЗ ГКБ №1</v>
          </cell>
          <cell r="C8">
            <v>5981</v>
          </cell>
          <cell r="D8">
            <v>1</v>
          </cell>
          <cell r="E8">
            <v>77351</v>
          </cell>
          <cell r="F8">
            <v>2</v>
          </cell>
          <cell r="G8">
            <v>7.7299999999999994E-2</v>
          </cell>
          <cell r="H8">
            <v>0.5</v>
          </cell>
          <cell r="I8">
            <v>2.5</v>
          </cell>
          <cell r="J8">
            <v>0</v>
          </cell>
          <cell r="K8">
            <v>2.5</v>
          </cell>
          <cell r="L8">
            <v>0</v>
          </cell>
          <cell r="M8">
            <v>2.5</v>
          </cell>
        </row>
        <row r="9">
          <cell r="A9">
            <v>560019</v>
          </cell>
          <cell r="B9" t="str">
            <v>ОРЕНБУРГ ГАУЗ ГКБ  №3</v>
          </cell>
          <cell r="C9">
            <v>5990</v>
          </cell>
          <cell r="D9">
            <v>232</v>
          </cell>
          <cell r="E9">
            <v>88617</v>
          </cell>
          <cell r="F9">
            <v>3728</v>
          </cell>
          <cell r="G9">
            <v>6.7599999999999993E-2</v>
          </cell>
          <cell r="H9">
            <v>6.2199999999999998E-2</v>
          </cell>
          <cell r="I9">
            <v>2.5</v>
          </cell>
          <cell r="J9">
            <v>2.5</v>
          </cell>
          <cell r="K9">
            <v>2.4</v>
          </cell>
          <cell r="L9">
            <v>0.1</v>
          </cell>
          <cell r="M9">
            <v>2.5</v>
          </cell>
        </row>
        <row r="10">
          <cell r="A10">
            <v>560021</v>
          </cell>
          <cell r="B10" t="str">
            <v>ОРЕНБУРГ ГБУЗ ГКБ № 5</v>
          </cell>
          <cell r="C10">
            <v>3950</v>
          </cell>
          <cell r="D10">
            <v>3148</v>
          </cell>
          <cell r="E10">
            <v>55896</v>
          </cell>
          <cell r="F10">
            <v>38131</v>
          </cell>
          <cell r="G10">
            <v>7.0699999999999999E-2</v>
          </cell>
          <cell r="H10">
            <v>8.2600000000000007E-2</v>
          </cell>
          <cell r="I10">
            <v>2.5</v>
          </cell>
          <cell r="J10">
            <v>2.5</v>
          </cell>
          <cell r="K10">
            <v>1.48</v>
          </cell>
          <cell r="L10">
            <v>1.03</v>
          </cell>
          <cell r="M10">
            <v>2.5</v>
          </cell>
        </row>
        <row r="11">
          <cell r="A11">
            <v>560022</v>
          </cell>
          <cell r="B11" t="str">
            <v>ОРЕНБУРГ ГАУЗ ГКБ  №6</v>
          </cell>
          <cell r="C11">
            <v>4886</v>
          </cell>
          <cell r="D11">
            <v>2465</v>
          </cell>
          <cell r="E11">
            <v>67167</v>
          </cell>
          <cell r="F11">
            <v>23971</v>
          </cell>
          <cell r="G11">
            <v>7.2700000000000001E-2</v>
          </cell>
          <cell r="H11">
            <v>0.1028</v>
          </cell>
          <cell r="I11">
            <v>2.5</v>
          </cell>
          <cell r="J11">
            <v>2.44</v>
          </cell>
          <cell r="K11">
            <v>1.85</v>
          </cell>
          <cell r="L11">
            <v>0.63</v>
          </cell>
          <cell r="M11">
            <v>2.48</v>
          </cell>
        </row>
        <row r="12">
          <cell r="A12">
            <v>560024</v>
          </cell>
          <cell r="B12" t="str">
            <v>ОРЕНБУРГ ГАУЗ ДГКБ</v>
          </cell>
          <cell r="C12">
            <v>105</v>
          </cell>
          <cell r="D12">
            <v>4006</v>
          </cell>
          <cell r="E12">
            <v>2651</v>
          </cell>
          <cell r="F12">
            <v>50424</v>
          </cell>
          <cell r="G12">
            <v>3.9600000000000003E-2</v>
          </cell>
          <cell r="H12">
            <v>7.9399999999999998E-2</v>
          </cell>
          <cell r="I12">
            <v>2.5</v>
          </cell>
          <cell r="J12">
            <v>2.5</v>
          </cell>
          <cell r="K12">
            <v>0.13</v>
          </cell>
          <cell r="L12">
            <v>2.38</v>
          </cell>
          <cell r="M12">
            <v>2.5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7161</v>
          </cell>
          <cell r="D13">
            <v>1765</v>
          </cell>
          <cell r="E13">
            <v>96025</v>
          </cell>
          <cell r="F13">
            <v>19406</v>
          </cell>
          <cell r="G13">
            <v>7.46E-2</v>
          </cell>
          <cell r="H13">
            <v>9.0999999999999998E-2</v>
          </cell>
          <cell r="I13">
            <v>2.5</v>
          </cell>
          <cell r="J13">
            <v>2.5</v>
          </cell>
          <cell r="K13">
            <v>2.08</v>
          </cell>
          <cell r="L13">
            <v>0.43</v>
          </cell>
          <cell r="M13">
            <v>2.5</v>
          </cell>
        </row>
        <row r="14">
          <cell r="A14">
            <v>560032</v>
          </cell>
          <cell r="B14" t="str">
            <v>ОРСКАЯ ГАУЗ ГБ № 2</v>
          </cell>
          <cell r="C14">
            <v>1615</v>
          </cell>
          <cell r="D14">
            <v>0</v>
          </cell>
          <cell r="E14">
            <v>20637</v>
          </cell>
          <cell r="F14">
            <v>1</v>
          </cell>
          <cell r="G14">
            <v>7.8299999999999995E-2</v>
          </cell>
          <cell r="H14">
            <v>0</v>
          </cell>
          <cell r="I14">
            <v>2.5</v>
          </cell>
          <cell r="J14">
            <v>0</v>
          </cell>
          <cell r="K14">
            <v>2.5</v>
          </cell>
          <cell r="L14">
            <v>0</v>
          </cell>
          <cell r="M14">
            <v>2.5</v>
          </cell>
        </row>
        <row r="15">
          <cell r="A15">
            <v>560033</v>
          </cell>
          <cell r="B15" t="str">
            <v>ОРСКАЯ ГАУЗ ГБ № 3</v>
          </cell>
          <cell r="C15">
            <v>2978</v>
          </cell>
          <cell r="D15">
            <v>2</v>
          </cell>
          <cell r="E15">
            <v>41695</v>
          </cell>
          <cell r="F15">
            <v>0</v>
          </cell>
          <cell r="G15">
            <v>7.1400000000000005E-2</v>
          </cell>
          <cell r="H15">
            <v>0</v>
          </cell>
          <cell r="I15">
            <v>2.5</v>
          </cell>
          <cell r="J15">
            <v>0</v>
          </cell>
          <cell r="K15">
            <v>2.5</v>
          </cell>
          <cell r="L15">
            <v>0</v>
          </cell>
          <cell r="M15">
            <v>2.5</v>
          </cell>
        </row>
        <row r="16">
          <cell r="A16">
            <v>560034</v>
          </cell>
          <cell r="B16" t="str">
            <v>ОРСКАЯ ГАУЗ ГБ № 4</v>
          </cell>
          <cell r="C16">
            <v>3223</v>
          </cell>
          <cell r="D16">
            <v>1</v>
          </cell>
          <cell r="E16">
            <v>37652</v>
          </cell>
          <cell r="F16">
            <v>3</v>
          </cell>
          <cell r="G16">
            <v>8.5599999999999996E-2</v>
          </cell>
          <cell r="H16">
            <v>0.33329999999999999</v>
          </cell>
          <cell r="I16">
            <v>2.5</v>
          </cell>
          <cell r="J16">
            <v>1.02</v>
          </cell>
          <cell r="K16">
            <v>2.5</v>
          </cell>
          <cell r="L16">
            <v>0</v>
          </cell>
          <cell r="M16">
            <v>2.5</v>
          </cell>
        </row>
        <row r="17">
          <cell r="A17">
            <v>560035</v>
          </cell>
          <cell r="B17" t="str">
            <v>ОРСКАЯ ГАУЗ ГБ № 5</v>
          </cell>
          <cell r="C17">
            <v>34</v>
          </cell>
          <cell r="D17">
            <v>2376</v>
          </cell>
          <cell r="E17">
            <v>1787</v>
          </cell>
          <cell r="F17">
            <v>30590</v>
          </cell>
          <cell r="G17">
            <v>1.9E-2</v>
          </cell>
          <cell r="H17">
            <v>7.7700000000000005E-2</v>
          </cell>
          <cell r="I17">
            <v>2.5</v>
          </cell>
          <cell r="J17">
            <v>2.5</v>
          </cell>
          <cell r="K17">
            <v>0.15</v>
          </cell>
          <cell r="L17">
            <v>2.35</v>
          </cell>
          <cell r="M17">
            <v>2.5</v>
          </cell>
        </row>
        <row r="18">
          <cell r="A18">
            <v>560036</v>
          </cell>
          <cell r="B18" t="str">
            <v>ОРСКАЯ ГАУЗ ГБ № 1</v>
          </cell>
          <cell r="C18">
            <v>3329</v>
          </cell>
          <cell r="D18">
            <v>792</v>
          </cell>
          <cell r="E18">
            <v>47244</v>
          </cell>
          <cell r="F18">
            <v>10743</v>
          </cell>
          <cell r="G18">
            <v>7.0499999999999993E-2</v>
          </cell>
          <cell r="H18">
            <v>7.3700000000000002E-2</v>
          </cell>
          <cell r="I18">
            <v>2.5</v>
          </cell>
          <cell r="J18">
            <v>2.5</v>
          </cell>
          <cell r="K18">
            <v>2.0299999999999998</v>
          </cell>
          <cell r="L18">
            <v>0.48</v>
          </cell>
          <cell r="M18">
            <v>2.5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47</v>
          </cell>
          <cell r="D19">
            <v>1840</v>
          </cell>
          <cell r="E19">
            <v>1055</v>
          </cell>
          <cell r="F19">
            <v>19518</v>
          </cell>
          <cell r="G19">
            <v>4.4499999999999998E-2</v>
          </cell>
          <cell r="H19">
            <v>9.4299999999999995E-2</v>
          </cell>
          <cell r="I19">
            <v>2.5</v>
          </cell>
          <cell r="J19">
            <v>2.4900000000000002</v>
          </cell>
          <cell r="K19">
            <v>0.13</v>
          </cell>
          <cell r="L19">
            <v>2.37</v>
          </cell>
          <cell r="M19">
            <v>2.5</v>
          </cell>
        </row>
        <row r="20">
          <cell r="A20">
            <v>560043</v>
          </cell>
          <cell r="B20" t="str">
            <v>МЕДНОГОРСКАЯ ГБ</v>
          </cell>
          <cell r="C20">
            <v>1780</v>
          </cell>
          <cell r="D20">
            <v>753</v>
          </cell>
          <cell r="E20">
            <v>21092</v>
          </cell>
          <cell r="F20">
            <v>5161</v>
          </cell>
          <cell r="G20">
            <v>8.4400000000000003E-2</v>
          </cell>
          <cell r="H20">
            <v>0.1459</v>
          </cell>
          <cell r="I20">
            <v>2.5</v>
          </cell>
          <cell r="J20">
            <v>2.17</v>
          </cell>
          <cell r="K20">
            <v>2</v>
          </cell>
          <cell r="L20">
            <v>0.43</v>
          </cell>
          <cell r="M20">
            <v>2.4300000000000002</v>
          </cell>
        </row>
        <row r="21">
          <cell r="A21">
            <v>560045</v>
          </cell>
          <cell r="B21" t="str">
            <v>БУГУРУСЛАНСКАЯ ГБ</v>
          </cell>
          <cell r="C21">
            <v>1651</v>
          </cell>
          <cell r="D21">
            <v>410</v>
          </cell>
          <cell r="E21">
            <v>20103</v>
          </cell>
          <cell r="F21">
            <v>5814</v>
          </cell>
          <cell r="G21">
            <v>8.2100000000000006E-2</v>
          </cell>
          <cell r="H21">
            <v>7.0499999999999993E-2</v>
          </cell>
          <cell r="I21">
            <v>2.5</v>
          </cell>
          <cell r="J21">
            <v>2.5</v>
          </cell>
          <cell r="K21">
            <v>1.95</v>
          </cell>
          <cell r="L21">
            <v>0.55000000000000004</v>
          </cell>
          <cell r="M21">
            <v>2.5</v>
          </cell>
        </row>
        <row r="22">
          <cell r="A22">
            <v>560047</v>
          </cell>
          <cell r="B22" t="str">
            <v>БУГУРУСЛАНСКАЯ РБ</v>
          </cell>
          <cell r="C22">
            <v>2339</v>
          </cell>
          <cell r="D22">
            <v>603</v>
          </cell>
          <cell r="E22">
            <v>29972</v>
          </cell>
          <cell r="F22">
            <v>8298</v>
          </cell>
          <cell r="G22">
            <v>7.8E-2</v>
          </cell>
          <cell r="H22">
            <v>7.2700000000000001E-2</v>
          </cell>
          <cell r="I22">
            <v>2.5</v>
          </cell>
          <cell r="J22">
            <v>2.5</v>
          </cell>
          <cell r="K22">
            <v>1.95</v>
          </cell>
          <cell r="L22">
            <v>0.55000000000000004</v>
          </cell>
          <cell r="M22">
            <v>2.5</v>
          </cell>
        </row>
        <row r="23">
          <cell r="A23">
            <v>560052</v>
          </cell>
          <cell r="B23" t="str">
            <v>АБДУЛИНСКАЯ ГБ</v>
          </cell>
          <cell r="C23">
            <v>1633</v>
          </cell>
          <cell r="D23">
            <v>265</v>
          </cell>
          <cell r="E23">
            <v>17796</v>
          </cell>
          <cell r="F23">
            <v>5539</v>
          </cell>
          <cell r="G23">
            <v>9.1800000000000007E-2</v>
          </cell>
          <cell r="H23">
            <v>4.7800000000000002E-2</v>
          </cell>
          <cell r="I23">
            <v>2.0299999999999998</v>
          </cell>
          <cell r="J23">
            <v>2.5</v>
          </cell>
          <cell r="K23">
            <v>1.54</v>
          </cell>
          <cell r="L23">
            <v>0.6</v>
          </cell>
          <cell r="M23">
            <v>2.14</v>
          </cell>
        </row>
        <row r="24">
          <cell r="A24">
            <v>560053</v>
          </cell>
          <cell r="B24" t="str">
            <v>АДАМОВСКАЯ РБ</v>
          </cell>
          <cell r="C24">
            <v>1483</v>
          </cell>
          <cell r="D24">
            <v>365</v>
          </cell>
          <cell r="E24">
            <v>16001</v>
          </cell>
          <cell r="F24">
            <v>4602</v>
          </cell>
          <cell r="G24">
            <v>9.2700000000000005E-2</v>
          </cell>
          <cell r="H24">
            <v>7.9299999999999995E-2</v>
          </cell>
          <cell r="I24">
            <v>1.95</v>
          </cell>
          <cell r="J24">
            <v>2.5</v>
          </cell>
          <cell r="K24">
            <v>1.52</v>
          </cell>
          <cell r="L24">
            <v>0.55000000000000004</v>
          </cell>
          <cell r="M24">
            <v>2.0699999999999998</v>
          </cell>
        </row>
        <row r="25">
          <cell r="A25">
            <v>560054</v>
          </cell>
          <cell r="B25" t="str">
            <v>АКБУЛАКСКАЯ РБ</v>
          </cell>
          <cell r="C25">
            <v>1525</v>
          </cell>
          <cell r="D25">
            <v>409</v>
          </cell>
          <cell r="E25">
            <v>16147</v>
          </cell>
          <cell r="F25">
            <v>5343</v>
          </cell>
          <cell r="G25">
            <v>9.4399999999999998E-2</v>
          </cell>
          <cell r="H25">
            <v>7.6499999999999999E-2</v>
          </cell>
          <cell r="I25">
            <v>1.78</v>
          </cell>
          <cell r="J25">
            <v>2.5</v>
          </cell>
          <cell r="K25">
            <v>1.34</v>
          </cell>
          <cell r="L25">
            <v>0.63</v>
          </cell>
          <cell r="M25">
            <v>1.97</v>
          </cell>
        </row>
        <row r="26">
          <cell r="A26">
            <v>560055</v>
          </cell>
          <cell r="B26" t="str">
            <v>АЛЕКСАНДРОВСКАЯ РБ</v>
          </cell>
          <cell r="C26">
            <v>1151</v>
          </cell>
          <cell r="D26">
            <v>275</v>
          </cell>
          <cell r="E26">
            <v>11414</v>
          </cell>
          <cell r="F26">
            <v>2817</v>
          </cell>
          <cell r="G26">
            <v>0.1008</v>
          </cell>
          <cell r="H26">
            <v>9.7600000000000006E-2</v>
          </cell>
          <cell r="I26">
            <v>1.17</v>
          </cell>
          <cell r="J26">
            <v>2.4700000000000002</v>
          </cell>
          <cell r="K26">
            <v>0.94</v>
          </cell>
          <cell r="L26">
            <v>0.49</v>
          </cell>
          <cell r="M26">
            <v>1.43</v>
          </cell>
        </row>
        <row r="27">
          <cell r="A27">
            <v>560056</v>
          </cell>
          <cell r="B27" t="str">
            <v>АСЕКЕЕВСКАЯ РБ</v>
          </cell>
          <cell r="C27">
            <v>1485</v>
          </cell>
          <cell r="D27">
            <v>342</v>
          </cell>
          <cell r="E27">
            <v>15590</v>
          </cell>
          <cell r="F27">
            <v>3510</v>
          </cell>
          <cell r="G27">
            <v>9.5299999999999996E-2</v>
          </cell>
          <cell r="H27">
            <v>9.74E-2</v>
          </cell>
          <cell r="I27">
            <v>1.7</v>
          </cell>
          <cell r="J27">
            <v>2.4700000000000002</v>
          </cell>
          <cell r="K27">
            <v>1.39</v>
          </cell>
          <cell r="L27">
            <v>0.44</v>
          </cell>
          <cell r="M27">
            <v>1.83</v>
          </cell>
        </row>
        <row r="28">
          <cell r="A28">
            <v>560057</v>
          </cell>
          <cell r="B28" t="str">
            <v>БЕЛЯЕВСКАЯ РБ</v>
          </cell>
          <cell r="C28">
            <v>1249</v>
          </cell>
          <cell r="D28">
            <v>461</v>
          </cell>
          <cell r="E28">
            <v>12520</v>
          </cell>
          <cell r="F28">
            <v>3388</v>
          </cell>
          <cell r="G28">
            <v>9.98E-2</v>
          </cell>
          <cell r="H28">
            <v>0.1361</v>
          </cell>
          <cell r="I28">
            <v>1.27</v>
          </cell>
          <cell r="J28">
            <v>2.23</v>
          </cell>
          <cell r="K28">
            <v>1</v>
          </cell>
          <cell r="L28">
            <v>0.47</v>
          </cell>
          <cell r="M28">
            <v>1.47</v>
          </cell>
        </row>
        <row r="29">
          <cell r="A29">
            <v>560058</v>
          </cell>
          <cell r="B29" t="str">
            <v>ГАЙСКАЯ ГБ</v>
          </cell>
          <cell r="C29">
            <v>3118</v>
          </cell>
          <cell r="D29">
            <v>789</v>
          </cell>
          <cell r="E29">
            <v>35059</v>
          </cell>
          <cell r="F29">
            <v>9976</v>
          </cell>
          <cell r="G29">
            <v>8.8900000000000007E-2</v>
          </cell>
          <cell r="H29">
            <v>7.9100000000000004E-2</v>
          </cell>
          <cell r="I29">
            <v>2.31</v>
          </cell>
          <cell r="J29">
            <v>2.5</v>
          </cell>
          <cell r="K29">
            <v>1.8</v>
          </cell>
          <cell r="L29">
            <v>0.55000000000000004</v>
          </cell>
          <cell r="M29">
            <v>2.35</v>
          </cell>
        </row>
        <row r="30">
          <cell r="A30">
            <v>560059</v>
          </cell>
          <cell r="B30" t="str">
            <v>ГРАЧЕВСКАЯ РБ</v>
          </cell>
          <cell r="C30">
            <v>1192</v>
          </cell>
          <cell r="D30">
            <v>176</v>
          </cell>
          <cell r="E30">
            <v>10957</v>
          </cell>
          <cell r="F30">
            <v>2725</v>
          </cell>
          <cell r="G30">
            <v>0.10879999999999999</v>
          </cell>
          <cell r="H30">
            <v>6.4600000000000005E-2</v>
          </cell>
          <cell r="I30">
            <v>0.41</v>
          </cell>
          <cell r="J30">
            <v>2.5</v>
          </cell>
          <cell r="K30">
            <v>0.33</v>
          </cell>
          <cell r="L30">
            <v>0.5</v>
          </cell>
          <cell r="M30">
            <v>0.83</v>
          </cell>
        </row>
        <row r="31">
          <cell r="A31">
            <v>560060</v>
          </cell>
          <cell r="B31" t="str">
            <v>ДОМБАРОВСКАЯ РБ</v>
          </cell>
          <cell r="C31">
            <v>1212</v>
          </cell>
          <cell r="D31">
            <v>395</v>
          </cell>
          <cell r="E31">
            <v>12321</v>
          </cell>
          <cell r="F31">
            <v>3647</v>
          </cell>
          <cell r="G31">
            <v>9.8400000000000001E-2</v>
          </cell>
          <cell r="H31">
            <v>0.10829999999999999</v>
          </cell>
          <cell r="I31">
            <v>1.4</v>
          </cell>
          <cell r="J31">
            <v>2.4</v>
          </cell>
          <cell r="K31">
            <v>1.08</v>
          </cell>
          <cell r="L31">
            <v>0.55000000000000004</v>
          </cell>
          <cell r="M31">
            <v>1.63</v>
          </cell>
        </row>
        <row r="32">
          <cell r="A32">
            <v>560061</v>
          </cell>
          <cell r="B32" t="str">
            <v>ИЛЕКСКАЯ РБ</v>
          </cell>
          <cell r="C32">
            <v>1705</v>
          </cell>
          <cell r="D32">
            <v>531</v>
          </cell>
          <cell r="E32">
            <v>17979</v>
          </cell>
          <cell r="F32">
            <v>5254</v>
          </cell>
          <cell r="G32">
            <v>9.4799999999999995E-2</v>
          </cell>
          <cell r="H32">
            <v>0.1011</v>
          </cell>
          <cell r="I32">
            <v>1.75</v>
          </cell>
          <cell r="J32">
            <v>2.4500000000000002</v>
          </cell>
          <cell r="K32">
            <v>1.35</v>
          </cell>
          <cell r="L32">
            <v>0.56000000000000005</v>
          </cell>
          <cell r="M32">
            <v>1.91</v>
          </cell>
        </row>
        <row r="33">
          <cell r="A33">
            <v>560062</v>
          </cell>
          <cell r="B33" t="str">
            <v>КВАРКЕНСКАЯ РБ</v>
          </cell>
          <cell r="C33">
            <v>1025</v>
          </cell>
          <cell r="D33">
            <v>252</v>
          </cell>
          <cell r="E33">
            <v>13201</v>
          </cell>
          <cell r="F33">
            <v>3366</v>
          </cell>
          <cell r="G33">
            <v>7.7600000000000002E-2</v>
          </cell>
          <cell r="H33">
            <v>7.4899999999999994E-2</v>
          </cell>
          <cell r="I33">
            <v>2.5</v>
          </cell>
          <cell r="J33">
            <v>2.5</v>
          </cell>
          <cell r="K33">
            <v>2</v>
          </cell>
          <cell r="L33">
            <v>0.5</v>
          </cell>
          <cell r="M33">
            <v>2.5</v>
          </cell>
        </row>
        <row r="34">
          <cell r="A34">
            <v>560063</v>
          </cell>
          <cell r="B34" t="str">
            <v>КРАСНОГВАРДЕЙСКАЯ РБ</v>
          </cell>
          <cell r="C34">
            <v>1231</v>
          </cell>
          <cell r="D34">
            <v>280</v>
          </cell>
          <cell r="E34">
            <v>14101</v>
          </cell>
          <cell r="F34">
            <v>4172</v>
          </cell>
          <cell r="G34">
            <v>8.7300000000000003E-2</v>
          </cell>
          <cell r="H34">
            <v>6.7100000000000007E-2</v>
          </cell>
          <cell r="I34">
            <v>2.46</v>
          </cell>
          <cell r="J34">
            <v>2.5</v>
          </cell>
          <cell r="K34">
            <v>1.89</v>
          </cell>
          <cell r="L34">
            <v>0.57999999999999996</v>
          </cell>
          <cell r="M34">
            <v>2.4700000000000002</v>
          </cell>
        </row>
        <row r="35">
          <cell r="A35">
            <v>560064</v>
          </cell>
          <cell r="B35" t="str">
            <v>КУВАНДЫКСКАЯ ГБ</v>
          </cell>
          <cell r="C35">
            <v>2441</v>
          </cell>
          <cell r="D35">
            <v>572</v>
          </cell>
          <cell r="E35">
            <v>31124</v>
          </cell>
          <cell r="F35">
            <v>9119</v>
          </cell>
          <cell r="G35">
            <v>7.8399999999999997E-2</v>
          </cell>
          <cell r="H35">
            <v>6.2700000000000006E-2</v>
          </cell>
          <cell r="I35">
            <v>2.5</v>
          </cell>
          <cell r="J35">
            <v>2.5</v>
          </cell>
          <cell r="K35">
            <v>1.93</v>
          </cell>
          <cell r="L35">
            <v>0.57999999999999996</v>
          </cell>
          <cell r="M35">
            <v>2.5</v>
          </cell>
        </row>
        <row r="36">
          <cell r="A36">
            <v>560065</v>
          </cell>
          <cell r="B36" t="str">
            <v>КУРМАНАЕВСКАЯ РБ</v>
          </cell>
          <cell r="C36">
            <v>1400</v>
          </cell>
          <cell r="D36">
            <v>366</v>
          </cell>
          <cell r="E36">
            <v>13225</v>
          </cell>
          <cell r="F36">
            <v>3135</v>
          </cell>
          <cell r="G36">
            <v>0.10589999999999999</v>
          </cell>
          <cell r="H36">
            <v>0.1167</v>
          </cell>
          <cell r="I36">
            <v>0.69</v>
          </cell>
          <cell r="J36">
            <v>2.35</v>
          </cell>
          <cell r="K36">
            <v>0.56000000000000005</v>
          </cell>
          <cell r="L36">
            <v>0.45</v>
          </cell>
          <cell r="M36">
            <v>1.01</v>
          </cell>
        </row>
        <row r="37">
          <cell r="A37">
            <v>560066</v>
          </cell>
          <cell r="B37" t="str">
            <v>МАТВЕЕВСКАЯ РБ</v>
          </cell>
          <cell r="C37">
            <v>906</v>
          </cell>
          <cell r="D37">
            <v>253</v>
          </cell>
          <cell r="E37">
            <v>8987</v>
          </cell>
          <cell r="F37">
            <v>2277</v>
          </cell>
          <cell r="G37">
            <v>0.1008</v>
          </cell>
          <cell r="H37">
            <v>0.1111</v>
          </cell>
          <cell r="I37">
            <v>1.17</v>
          </cell>
          <cell r="J37">
            <v>2.38</v>
          </cell>
          <cell r="K37">
            <v>0.94</v>
          </cell>
          <cell r="L37">
            <v>0.48</v>
          </cell>
          <cell r="M37">
            <v>1.42</v>
          </cell>
        </row>
        <row r="38">
          <cell r="A38">
            <v>560067</v>
          </cell>
          <cell r="B38" t="str">
            <v>НОВООРСКАЯ РБ</v>
          </cell>
          <cell r="C38">
            <v>2314</v>
          </cell>
          <cell r="D38">
            <v>490</v>
          </cell>
          <cell r="E38">
            <v>22028</v>
          </cell>
          <cell r="F38">
            <v>6914</v>
          </cell>
          <cell r="G38">
            <v>0.105</v>
          </cell>
          <cell r="H38">
            <v>7.0900000000000005E-2</v>
          </cell>
          <cell r="I38">
            <v>0.77</v>
          </cell>
          <cell r="J38">
            <v>2.5</v>
          </cell>
          <cell r="K38">
            <v>0.59</v>
          </cell>
          <cell r="L38">
            <v>0.6</v>
          </cell>
          <cell r="M38">
            <v>1.19</v>
          </cell>
        </row>
        <row r="39">
          <cell r="A39">
            <v>560068</v>
          </cell>
          <cell r="B39" t="str">
            <v>НОВОСЕРГИЕВСКАЯ РБ</v>
          </cell>
          <cell r="C39">
            <v>2540</v>
          </cell>
          <cell r="D39">
            <v>622</v>
          </cell>
          <cell r="E39">
            <v>25573</v>
          </cell>
          <cell r="F39">
            <v>7502</v>
          </cell>
          <cell r="G39">
            <v>9.9299999999999999E-2</v>
          </cell>
          <cell r="H39">
            <v>8.2900000000000001E-2</v>
          </cell>
          <cell r="I39">
            <v>1.32</v>
          </cell>
          <cell r="J39">
            <v>2.5</v>
          </cell>
          <cell r="K39">
            <v>1.02</v>
          </cell>
          <cell r="L39">
            <v>0.57999999999999996</v>
          </cell>
          <cell r="M39">
            <v>1.6</v>
          </cell>
        </row>
        <row r="40">
          <cell r="A40">
            <v>560069</v>
          </cell>
          <cell r="B40" t="str">
            <v>ОКТЯБРЬСКАЯ РБ</v>
          </cell>
          <cell r="C40">
            <v>1683</v>
          </cell>
          <cell r="D40">
            <v>397</v>
          </cell>
          <cell r="E40">
            <v>15627</v>
          </cell>
          <cell r="F40">
            <v>4375</v>
          </cell>
          <cell r="G40">
            <v>0.1077</v>
          </cell>
          <cell r="H40">
            <v>9.0700000000000003E-2</v>
          </cell>
          <cell r="I40">
            <v>0.52</v>
          </cell>
          <cell r="J40">
            <v>2.5</v>
          </cell>
          <cell r="K40">
            <v>0.41</v>
          </cell>
          <cell r="L40">
            <v>0.55000000000000004</v>
          </cell>
          <cell r="M40">
            <v>0.96</v>
          </cell>
        </row>
        <row r="41">
          <cell r="A41">
            <v>560070</v>
          </cell>
          <cell r="B41" t="str">
            <v>ОРЕНБУРГСКАЯ РБ</v>
          </cell>
          <cell r="C41">
            <v>5230</v>
          </cell>
          <cell r="D41">
            <v>1901</v>
          </cell>
          <cell r="E41">
            <v>57606</v>
          </cell>
          <cell r="F41">
            <v>18601</v>
          </cell>
          <cell r="G41">
            <v>9.0800000000000006E-2</v>
          </cell>
          <cell r="H41">
            <v>0.1022</v>
          </cell>
          <cell r="I41">
            <v>2.13</v>
          </cell>
          <cell r="J41">
            <v>2.44</v>
          </cell>
          <cell r="K41">
            <v>1.62</v>
          </cell>
          <cell r="L41">
            <v>0.59</v>
          </cell>
          <cell r="M41">
            <v>2.21</v>
          </cell>
        </row>
        <row r="42">
          <cell r="A42">
            <v>560071</v>
          </cell>
          <cell r="B42" t="str">
            <v>ПЕРВОМАЙСКАЯ РБ</v>
          </cell>
          <cell r="C42">
            <v>2046</v>
          </cell>
          <cell r="D42">
            <v>560</v>
          </cell>
          <cell r="E42">
            <v>18094</v>
          </cell>
          <cell r="F42">
            <v>6009</v>
          </cell>
          <cell r="G42">
            <v>0.11310000000000001</v>
          </cell>
          <cell r="H42">
            <v>9.3200000000000005E-2</v>
          </cell>
          <cell r="I42">
            <v>0</v>
          </cell>
          <cell r="J42">
            <v>2.4900000000000002</v>
          </cell>
          <cell r="K42">
            <v>0</v>
          </cell>
          <cell r="L42">
            <v>0.62</v>
          </cell>
          <cell r="M42">
            <v>0.62</v>
          </cell>
        </row>
        <row r="43">
          <cell r="A43">
            <v>560072</v>
          </cell>
          <cell r="B43" t="str">
            <v>ПЕРЕВОЛОЦКАЯ РБ</v>
          </cell>
          <cell r="C43">
            <v>1863</v>
          </cell>
          <cell r="D43">
            <v>489</v>
          </cell>
          <cell r="E43">
            <v>19776</v>
          </cell>
          <cell r="F43">
            <v>5332</v>
          </cell>
          <cell r="G43">
            <v>9.4200000000000006E-2</v>
          </cell>
          <cell r="H43">
            <v>9.1700000000000004E-2</v>
          </cell>
          <cell r="I43">
            <v>1.8</v>
          </cell>
          <cell r="J43">
            <v>2.5</v>
          </cell>
          <cell r="K43">
            <v>1.42</v>
          </cell>
          <cell r="L43">
            <v>0.53</v>
          </cell>
          <cell r="M43">
            <v>1.95</v>
          </cell>
        </row>
        <row r="44">
          <cell r="A44">
            <v>560073</v>
          </cell>
          <cell r="B44" t="str">
            <v>ПОНОМАРЕВСКАЯ РБ</v>
          </cell>
          <cell r="C44">
            <v>1176</v>
          </cell>
          <cell r="D44">
            <v>151</v>
          </cell>
          <cell r="E44">
            <v>11026</v>
          </cell>
          <cell r="F44">
            <v>2258</v>
          </cell>
          <cell r="G44">
            <v>0.1067</v>
          </cell>
          <cell r="H44">
            <v>6.6900000000000001E-2</v>
          </cell>
          <cell r="I44">
            <v>0.61</v>
          </cell>
          <cell r="J44">
            <v>2.5</v>
          </cell>
          <cell r="K44">
            <v>0.51</v>
          </cell>
          <cell r="L44">
            <v>0.43</v>
          </cell>
          <cell r="M44">
            <v>0.94</v>
          </cell>
        </row>
        <row r="45">
          <cell r="A45">
            <v>560074</v>
          </cell>
          <cell r="B45" t="str">
            <v>САКМАРСКАЯ  РБ</v>
          </cell>
          <cell r="C45">
            <v>1834</v>
          </cell>
          <cell r="D45">
            <v>425</v>
          </cell>
          <cell r="E45">
            <v>17576</v>
          </cell>
          <cell r="F45">
            <v>5522</v>
          </cell>
          <cell r="G45">
            <v>0.1043</v>
          </cell>
          <cell r="H45">
            <v>7.6999999999999999E-2</v>
          </cell>
          <cell r="I45">
            <v>0.84</v>
          </cell>
          <cell r="J45">
            <v>2.5</v>
          </cell>
          <cell r="K45">
            <v>0.64</v>
          </cell>
          <cell r="L45">
            <v>0.6</v>
          </cell>
          <cell r="M45">
            <v>1.24</v>
          </cell>
        </row>
        <row r="46">
          <cell r="A46">
            <v>560075</v>
          </cell>
          <cell r="B46" t="str">
            <v>САРАКТАШСКАЯ РБ</v>
          </cell>
          <cell r="C46">
            <v>2926</v>
          </cell>
          <cell r="D46">
            <v>608</v>
          </cell>
          <cell r="E46">
            <v>29934</v>
          </cell>
          <cell r="F46">
            <v>8980</v>
          </cell>
          <cell r="G46">
            <v>9.7699999999999995E-2</v>
          </cell>
          <cell r="H46">
            <v>6.7699999999999996E-2</v>
          </cell>
          <cell r="I46">
            <v>1.47</v>
          </cell>
          <cell r="J46">
            <v>2.5</v>
          </cell>
          <cell r="K46">
            <v>1.1299999999999999</v>
          </cell>
          <cell r="L46">
            <v>0.57999999999999996</v>
          </cell>
          <cell r="M46">
            <v>1.71</v>
          </cell>
        </row>
        <row r="47">
          <cell r="A47">
            <v>560076</v>
          </cell>
          <cell r="B47" t="str">
            <v>СВЕТЛИНСКАЯ РБ</v>
          </cell>
          <cell r="C47">
            <v>809</v>
          </cell>
          <cell r="D47">
            <v>247</v>
          </cell>
          <cell r="E47">
            <v>9082</v>
          </cell>
          <cell r="F47">
            <v>2493</v>
          </cell>
          <cell r="G47">
            <v>8.9099999999999999E-2</v>
          </cell>
          <cell r="H47">
            <v>9.9099999999999994E-2</v>
          </cell>
          <cell r="I47">
            <v>2.29</v>
          </cell>
          <cell r="J47">
            <v>2.46</v>
          </cell>
          <cell r="K47">
            <v>1.79</v>
          </cell>
          <cell r="L47">
            <v>0.54</v>
          </cell>
          <cell r="M47">
            <v>2.33</v>
          </cell>
        </row>
        <row r="48">
          <cell r="A48">
            <v>560077</v>
          </cell>
          <cell r="B48" t="str">
            <v>СЕВЕРНАЯ РБ</v>
          </cell>
          <cell r="C48">
            <v>867</v>
          </cell>
          <cell r="D48">
            <v>221</v>
          </cell>
          <cell r="E48">
            <v>10820</v>
          </cell>
          <cell r="F48">
            <v>2185</v>
          </cell>
          <cell r="G48">
            <v>8.0100000000000005E-2</v>
          </cell>
          <cell r="H48">
            <v>0.1011</v>
          </cell>
          <cell r="I48">
            <v>2.5</v>
          </cell>
          <cell r="J48">
            <v>2.4500000000000002</v>
          </cell>
          <cell r="K48">
            <v>2.08</v>
          </cell>
          <cell r="L48">
            <v>0.42</v>
          </cell>
          <cell r="M48">
            <v>2.5</v>
          </cell>
        </row>
        <row r="49">
          <cell r="A49">
            <v>560078</v>
          </cell>
          <cell r="B49" t="str">
            <v>СОЛЬ-ИЛЕЦКАЯ ГБ</v>
          </cell>
          <cell r="C49">
            <v>3182</v>
          </cell>
          <cell r="D49">
            <v>1074</v>
          </cell>
          <cell r="E49">
            <v>34322</v>
          </cell>
          <cell r="F49">
            <v>11356</v>
          </cell>
          <cell r="G49">
            <v>9.2700000000000005E-2</v>
          </cell>
          <cell r="H49">
            <v>9.4600000000000004E-2</v>
          </cell>
          <cell r="I49">
            <v>1.95</v>
          </cell>
          <cell r="J49">
            <v>2.4900000000000002</v>
          </cell>
          <cell r="K49">
            <v>1.46</v>
          </cell>
          <cell r="L49">
            <v>0.62</v>
          </cell>
          <cell r="M49">
            <v>2.08</v>
          </cell>
        </row>
        <row r="50">
          <cell r="A50">
            <v>560079</v>
          </cell>
          <cell r="B50" t="str">
            <v>СОРОЧИНСКАЯ ГБ</v>
          </cell>
          <cell r="C50">
            <v>2971</v>
          </cell>
          <cell r="D50">
            <v>1064</v>
          </cell>
          <cell r="E50">
            <v>33332</v>
          </cell>
          <cell r="F50">
            <v>9665</v>
          </cell>
          <cell r="G50">
            <v>8.9099999999999999E-2</v>
          </cell>
          <cell r="H50">
            <v>0.1101</v>
          </cell>
          <cell r="I50">
            <v>2.29</v>
          </cell>
          <cell r="J50">
            <v>2.39</v>
          </cell>
          <cell r="K50">
            <v>1.79</v>
          </cell>
          <cell r="L50">
            <v>0.53</v>
          </cell>
          <cell r="M50">
            <v>2.3199999999999998</v>
          </cell>
        </row>
        <row r="51">
          <cell r="A51">
            <v>560080</v>
          </cell>
          <cell r="B51" t="str">
            <v>ТАШЛИНСКАЯ РБ</v>
          </cell>
          <cell r="C51">
            <v>1518</v>
          </cell>
          <cell r="D51">
            <v>500</v>
          </cell>
          <cell r="E51">
            <v>17552</v>
          </cell>
          <cell r="F51">
            <v>5229</v>
          </cell>
          <cell r="G51">
            <v>8.6499999999999994E-2</v>
          </cell>
          <cell r="H51">
            <v>9.5600000000000004E-2</v>
          </cell>
          <cell r="I51">
            <v>2.5</v>
          </cell>
          <cell r="J51">
            <v>2.48</v>
          </cell>
          <cell r="K51">
            <v>1.93</v>
          </cell>
          <cell r="L51">
            <v>0.56999999999999995</v>
          </cell>
          <cell r="M51">
            <v>2.5</v>
          </cell>
        </row>
        <row r="52">
          <cell r="A52">
            <v>560081</v>
          </cell>
          <cell r="B52" t="str">
            <v>ТОЦКАЯ РБ</v>
          </cell>
          <cell r="C52">
            <v>1840</v>
          </cell>
          <cell r="D52">
            <v>588</v>
          </cell>
          <cell r="E52">
            <v>19936</v>
          </cell>
          <cell r="F52">
            <v>6499</v>
          </cell>
          <cell r="G52">
            <v>9.2299999999999993E-2</v>
          </cell>
          <cell r="H52">
            <v>9.0499999999999997E-2</v>
          </cell>
          <cell r="I52">
            <v>1.98</v>
          </cell>
          <cell r="J52">
            <v>2.5</v>
          </cell>
          <cell r="K52">
            <v>1.49</v>
          </cell>
          <cell r="L52">
            <v>0.63</v>
          </cell>
          <cell r="M52">
            <v>2.12</v>
          </cell>
        </row>
        <row r="53">
          <cell r="A53">
            <v>560082</v>
          </cell>
          <cell r="B53" t="str">
            <v>ТЮЛЬГАНСКАЯ РБ</v>
          </cell>
          <cell r="C53">
            <v>1427</v>
          </cell>
          <cell r="D53">
            <v>408</v>
          </cell>
          <cell r="E53">
            <v>15624</v>
          </cell>
          <cell r="F53">
            <v>3934</v>
          </cell>
          <cell r="G53">
            <v>9.1300000000000006E-2</v>
          </cell>
          <cell r="H53">
            <v>0.1037</v>
          </cell>
          <cell r="I53">
            <v>2.08</v>
          </cell>
          <cell r="J53">
            <v>2.4300000000000002</v>
          </cell>
          <cell r="K53">
            <v>1.66</v>
          </cell>
          <cell r="L53">
            <v>0.49</v>
          </cell>
          <cell r="M53">
            <v>2.15</v>
          </cell>
        </row>
        <row r="54">
          <cell r="A54">
            <v>560083</v>
          </cell>
          <cell r="B54" t="str">
            <v>ШАРЛЫКСКАЯ РБ</v>
          </cell>
          <cell r="C54">
            <v>1429</v>
          </cell>
          <cell r="D54">
            <v>333</v>
          </cell>
          <cell r="E54">
            <v>14203</v>
          </cell>
          <cell r="F54">
            <v>3315</v>
          </cell>
          <cell r="G54">
            <v>0.10059999999999999</v>
          </cell>
          <cell r="H54">
            <v>0.10050000000000001</v>
          </cell>
          <cell r="I54">
            <v>1.19</v>
          </cell>
          <cell r="J54">
            <v>2.4500000000000002</v>
          </cell>
          <cell r="K54">
            <v>0.96</v>
          </cell>
          <cell r="L54">
            <v>0.47</v>
          </cell>
          <cell r="M54">
            <v>1.43</v>
          </cell>
        </row>
        <row r="55">
          <cell r="A55">
            <v>560084</v>
          </cell>
          <cell r="B55" t="str">
            <v>ЯСНЕНСКАЯ ГБ</v>
          </cell>
          <cell r="C55">
            <v>1652</v>
          </cell>
          <cell r="D55">
            <v>665</v>
          </cell>
          <cell r="E55">
            <v>21040</v>
          </cell>
          <cell r="F55">
            <v>7238</v>
          </cell>
          <cell r="G55">
            <v>7.85E-2</v>
          </cell>
          <cell r="H55">
            <v>9.1899999999999996E-2</v>
          </cell>
          <cell r="I55">
            <v>2.5</v>
          </cell>
          <cell r="J55">
            <v>2.5</v>
          </cell>
          <cell r="K55">
            <v>1.85</v>
          </cell>
          <cell r="L55">
            <v>0.65</v>
          </cell>
          <cell r="M55">
            <v>2.5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291</v>
          </cell>
          <cell r="D56">
            <v>14</v>
          </cell>
          <cell r="E56">
            <v>9532</v>
          </cell>
          <cell r="F56">
            <v>355</v>
          </cell>
          <cell r="G56">
            <v>3.0499999999999999E-2</v>
          </cell>
          <cell r="H56">
            <v>3.9399999999999998E-2</v>
          </cell>
          <cell r="I56">
            <v>2.5</v>
          </cell>
          <cell r="J56">
            <v>2.5</v>
          </cell>
          <cell r="K56">
            <v>2.4</v>
          </cell>
          <cell r="L56">
            <v>0.1</v>
          </cell>
          <cell r="M56">
            <v>2.5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1787</v>
          </cell>
          <cell r="D57">
            <v>44</v>
          </cell>
          <cell r="E57">
            <v>18183</v>
          </cell>
          <cell r="F57">
            <v>663</v>
          </cell>
          <cell r="G57">
            <v>9.8299999999999998E-2</v>
          </cell>
          <cell r="H57">
            <v>6.6400000000000001E-2</v>
          </cell>
          <cell r="I57">
            <v>1.41</v>
          </cell>
          <cell r="J57">
            <v>2.5</v>
          </cell>
          <cell r="K57">
            <v>1.35</v>
          </cell>
          <cell r="L57">
            <v>0.1</v>
          </cell>
          <cell r="M57">
            <v>1.45</v>
          </cell>
        </row>
        <row r="58">
          <cell r="A58">
            <v>560087</v>
          </cell>
          <cell r="B58" t="str">
            <v>ОРСКАЯ УБ НА СТ. ОРСК</v>
          </cell>
          <cell r="C58">
            <v>1644</v>
          </cell>
          <cell r="D58">
            <v>0</v>
          </cell>
          <cell r="E58">
            <v>23986</v>
          </cell>
          <cell r="F58">
            <v>1</v>
          </cell>
          <cell r="G58">
            <v>6.8500000000000005E-2</v>
          </cell>
          <cell r="H58">
            <v>0</v>
          </cell>
          <cell r="I58">
            <v>2.5</v>
          </cell>
          <cell r="J58">
            <v>0</v>
          </cell>
          <cell r="K58">
            <v>2.5</v>
          </cell>
          <cell r="L58">
            <v>0</v>
          </cell>
          <cell r="M58">
            <v>2.5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331</v>
          </cell>
          <cell r="D59">
            <v>0</v>
          </cell>
          <cell r="E59">
            <v>5654</v>
          </cell>
          <cell r="F59">
            <v>0</v>
          </cell>
          <cell r="G59">
            <v>5.8500000000000003E-2</v>
          </cell>
          <cell r="H59">
            <v>0</v>
          </cell>
          <cell r="I59">
            <v>2.5</v>
          </cell>
          <cell r="J59">
            <v>0</v>
          </cell>
          <cell r="K59">
            <v>2.5</v>
          </cell>
          <cell r="L59">
            <v>0</v>
          </cell>
          <cell r="M59">
            <v>2.5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281</v>
          </cell>
          <cell r="D60">
            <v>0</v>
          </cell>
          <cell r="E60">
            <v>3760</v>
          </cell>
          <cell r="F60">
            <v>0</v>
          </cell>
          <cell r="G60">
            <v>7.4700000000000003E-2</v>
          </cell>
          <cell r="H60">
            <v>0</v>
          </cell>
          <cell r="I60">
            <v>2.5</v>
          </cell>
          <cell r="J60">
            <v>0</v>
          </cell>
          <cell r="K60">
            <v>2.5</v>
          </cell>
          <cell r="L60">
            <v>0</v>
          </cell>
          <cell r="M60">
            <v>2.5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22</v>
          </cell>
          <cell r="D61">
            <v>4</v>
          </cell>
          <cell r="E61">
            <v>488</v>
          </cell>
          <cell r="F61">
            <v>32</v>
          </cell>
          <cell r="G61">
            <v>4.5100000000000001E-2</v>
          </cell>
          <cell r="H61">
            <v>0.125</v>
          </cell>
          <cell r="I61">
            <v>2.5</v>
          </cell>
          <cell r="J61">
            <v>2.2999999999999998</v>
          </cell>
          <cell r="K61">
            <v>2.35</v>
          </cell>
          <cell r="L61">
            <v>0.14000000000000001</v>
          </cell>
          <cell r="M61">
            <v>2.4900000000000002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202</v>
          </cell>
          <cell r="D62">
            <v>0</v>
          </cell>
          <cell r="E62">
            <v>6288</v>
          </cell>
          <cell r="F62">
            <v>0</v>
          </cell>
          <cell r="G62">
            <v>3.2099999999999997E-2</v>
          </cell>
          <cell r="H62">
            <v>0</v>
          </cell>
          <cell r="I62">
            <v>2.5</v>
          </cell>
          <cell r="J62">
            <v>0</v>
          </cell>
          <cell r="K62">
            <v>2.5</v>
          </cell>
          <cell r="L62">
            <v>0</v>
          </cell>
          <cell r="M62">
            <v>2.5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200</v>
          </cell>
          <cell r="D63">
            <v>5</v>
          </cell>
          <cell r="E63">
            <v>2330</v>
          </cell>
          <cell r="F63">
            <v>155</v>
          </cell>
          <cell r="G63">
            <v>8.5800000000000001E-2</v>
          </cell>
          <cell r="H63">
            <v>3.2300000000000002E-2</v>
          </cell>
          <cell r="I63">
            <v>2.5</v>
          </cell>
          <cell r="J63">
            <v>2.5</v>
          </cell>
          <cell r="K63">
            <v>2.35</v>
          </cell>
          <cell r="L63">
            <v>0.15</v>
          </cell>
          <cell r="M63">
            <v>2.5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5510</v>
          </cell>
          <cell r="D64">
            <v>4</v>
          </cell>
          <cell r="E64">
            <v>74282</v>
          </cell>
          <cell r="F64">
            <v>54</v>
          </cell>
          <cell r="G64">
            <v>7.4200000000000002E-2</v>
          </cell>
          <cell r="H64">
            <v>7.4099999999999999E-2</v>
          </cell>
          <cell r="I64">
            <v>2.5</v>
          </cell>
          <cell r="J64">
            <v>2.5</v>
          </cell>
          <cell r="K64">
            <v>2.5</v>
          </cell>
          <cell r="L64">
            <v>0</v>
          </cell>
          <cell r="M64">
            <v>2.5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6355</v>
          </cell>
          <cell r="D65">
            <v>1880</v>
          </cell>
          <cell r="E65">
            <v>82726</v>
          </cell>
          <cell r="F65">
            <v>26311</v>
          </cell>
          <cell r="G65">
            <v>7.6799999999999993E-2</v>
          </cell>
          <cell r="H65">
            <v>7.1499999999999994E-2</v>
          </cell>
          <cell r="I65">
            <v>2.5</v>
          </cell>
          <cell r="J65">
            <v>2.5</v>
          </cell>
          <cell r="K65">
            <v>1.9</v>
          </cell>
          <cell r="L65">
            <v>0.6</v>
          </cell>
          <cell r="M65">
            <v>2.5</v>
          </cell>
        </row>
      </sheetData>
      <sheetData sheetId="7"/>
      <sheetData sheetId="8">
        <row r="6">
          <cell r="A6">
            <v>560002</v>
          </cell>
          <cell r="B6" t="str">
            <v>ОРЕНБУРГ ОБЛАСТНАЯ КБ  № 2</v>
          </cell>
          <cell r="C6">
            <v>13</v>
          </cell>
          <cell r="D6">
            <v>41</v>
          </cell>
          <cell r="E6">
            <v>0.31709999999999999</v>
          </cell>
          <cell r="F6">
            <v>0.76</v>
          </cell>
          <cell r="G6">
            <v>0.76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</v>
          </cell>
          <cell r="D7">
            <v>2</v>
          </cell>
          <cell r="E7">
            <v>0.5</v>
          </cell>
          <cell r="F7">
            <v>1.27</v>
          </cell>
          <cell r="G7">
            <v>1.27</v>
          </cell>
        </row>
        <row r="8">
          <cell r="A8">
            <v>560017</v>
          </cell>
          <cell r="B8" t="str">
            <v>ОРЕНБУРГ ГБУЗ ГКБ №1</v>
          </cell>
          <cell r="C8">
            <v>112</v>
          </cell>
          <cell r="D8">
            <v>153</v>
          </cell>
          <cell r="E8">
            <v>0.73199999999999998</v>
          </cell>
          <cell r="F8">
            <v>1.93</v>
          </cell>
          <cell r="G8">
            <v>1.93</v>
          </cell>
        </row>
        <row r="9">
          <cell r="A9">
            <v>560019</v>
          </cell>
          <cell r="B9" t="str">
            <v>ОРЕНБУРГ ГАУЗ ГКБ  №3</v>
          </cell>
          <cell r="C9">
            <v>96</v>
          </cell>
          <cell r="D9">
            <v>146</v>
          </cell>
          <cell r="E9">
            <v>0.65749999999999997</v>
          </cell>
          <cell r="F9">
            <v>1.72</v>
          </cell>
          <cell r="G9">
            <v>1.65</v>
          </cell>
        </row>
        <row r="10">
          <cell r="A10">
            <v>560021</v>
          </cell>
          <cell r="B10" t="str">
            <v>ОРЕНБУРГ ГБУЗ ГКБ № 5</v>
          </cell>
          <cell r="C10">
            <v>131</v>
          </cell>
          <cell r="D10">
            <v>140</v>
          </cell>
          <cell r="E10">
            <v>0.93569999999999998</v>
          </cell>
          <cell r="F10">
            <v>2.5</v>
          </cell>
          <cell r="G10">
            <v>1.48</v>
          </cell>
        </row>
        <row r="11">
          <cell r="A11">
            <v>560022</v>
          </cell>
          <cell r="B11" t="str">
            <v>ОРЕНБУРГ ГАУЗ ГКБ  №6</v>
          </cell>
          <cell r="C11">
            <v>106</v>
          </cell>
          <cell r="D11">
            <v>153</v>
          </cell>
          <cell r="E11">
            <v>0.69279999999999997</v>
          </cell>
          <cell r="F11">
            <v>1.82</v>
          </cell>
          <cell r="G11">
            <v>1.35</v>
          </cell>
        </row>
        <row r="12">
          <cell r="A12">
            <v>560024</v>
          </cell>
          <cell r="B12" t="str">
            <v>ОРЕНБУРГ ГАУЗ ДГКБ</v>
          </cell>
          <cell r="C12">
            <v>0</v>
          </cell>
          <cell r="D12">
            <v>1</v>
          </cell>
          <cell r="E12">
            <v>0</v>
          </cell>
          <cell r="F12">
            <v>0</v>
          </cell>
          <cell r="G12">
            <v>0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73</v>
          </cell>
          <cell r="D13">
            <v>164</v>
          </cell>
          <cell r="E13">
            <v>0.4451</v>
          </cell>
          <cell r="F13">
            <v>1.1200000000000001</v>
          </cell>
          <cell r="G13">
            <v>0.93</v>
          </cell>
        </row>
        <row r="14">
          <cell r="A14">
            <v>560032</v>
          </cell>
          <cell r="B14" t="str">
            <v>ОРСКАЯ ГАУЗ ГБ № 2</v>
          </cell>
          <cell r="C14">
            <v>18</v>
          </cell>
          <cell r="D14">
            <v>52</v>
          </cell>
          <cell r="E14">
            <v>0.34620000000000001</v>
          </cell>
          <cell r="F14">
            <v>0.84</v>
          </cell>
          <cell r="G14">
            <v>0.84</v>
          </cell>
        </row>
        <row r="15">
          <cell r="A15">
            <v>560033</v>
          </cell>
          <cell r="B15" t="str">
            <v>ОРСКАЯ ГАУЗ ГБ № 3</v>
          </cell>
          <cell r="C15">
            <v>44</v>
          </cell>
          <cell r="D15">
            <v>81</v>
          </cell>
          <cell r="E15">
            <v>0.54320000000000002</v>
          </cell>
          <cell r="F15">
            <v>1.39</v>
          </cell>
          <cell r="G15">
            <v>1.39</v>
          </cell>
        </row>
        <row r="16">
          <cell r="A16">
            <v>560034</v>
          </cell>
          <cell r="B16" t="str">
            <v>ОРСКАЯ ГАУЗ ГБ № 4</v>
          </cell>
          <cell r="C16">
            <v>32</v>
          </cell>
          <cell r="D16">
            <v>68</v>
          </cell>
          <cell r="E16">
            <v>0.47060000000000002</v>
          </cell>
          <cell r="F16">
            <v>1.19</v>
          </cell>
          <cell r="G16">
            <v>1.19</v>
          </cell>
        </row>
        <row r="17">
          <cell r="A17">
            <v>560035</v>
          </cell>
          <cell r="B17" t="str">
            <v>ОРСКАЯ ГАУЗ ГБ № 5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A18">
            <v>560036</v>
          </cell>
          <cell r="B18" t="str">
            <v>ОРСКАЯ ГАУЗ ГБ № 1</v>
          </cell>
          <cell r="C18">
            <v>28</v>
          </cell>
          <cell r="D18">
            <v>107</v>
          </cell>
          <cell r="E18">
            <v>0.26169999999999999</v>
          </cell>
          <cell r="F18">
            <v>0.6</v>
          </cell>
          <cell r="G18">
            <v>0.49</v>
          </cell>
        </row>
        <row r="19">
          <cell r="A19">
            <v>560041</v>
          </cell>
          <cell r="B19" t="str">
            <v>НОВОТРОИЦКАЯ ГАУЗ ДГБ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>
            <v>560043</v>
          </cell>
          <cell r="B20" t="str">
            <v>МЕДНОГОРСКАЯ ГБ</v>
          </cell>
          <cell r="C20">
            <v>18</v>
          </cell>
          <cell r="D20">
            <v>45</v>
          </cell>
          <cell r="E20">
            <v>0.4</v>
          </cell>
          <cell r="F20">
            <v>0.99</v>
          </cell>
          <cell r="G20">
            <v>0.79</v>
          </cell>
        </row>
        <row r="21">
          <cell r="A21">
            <v>560045</v>
          </cell>
          <cell r="B21" t="str">
            <v>БУГУРУСЛАНСКАЯ ГБ</v>
          </cell>
          <cell r="C21">
            <v>14</v>
          </cell>
          <cell r="D21">
            <v>62</v>
          </cell>
          <cell r="E21">
            <v>0.2258</v>
          </cell>
          <cell r="F21">
            <v>0.5</v>
          </cell>
          <cell r="G21">
            <v>0.39</v>
          </cell>
        </row>
        <row r="22">
          <cell r="A22">
            <v>560047</v>
          </cell>
          <cell r="B22" t="str">
            <v>БУГУРУСЛАНСКАЯ РБ</v>
          </cell>
          <cell r="C22">
            <v>20</v>
          </cell>
          <cell r="D22">
            <v>78</v>
          </cell>
          <cell r="E22">
            <v>0.25640000000000002</v>
          </cell>
          <cell r="F22">
            <v>0.59</v>
          </cell>
          <cell r="G22">
            <v>0.46</v>
          </cell>
        </row>
        <row r="23">
          <cell r="A23">
            <v>560052</v>
          </cell>
          <cell r="B23" t="str">
            <v>АБДУЛИНСКАЯ ГБ</v>
          </cell>
          <cell r="C23">
            <v>3</v>
          </cell>
          <cell r="D23">
            <v>62</v>
          </cell>
          <cell r="E23">
            <v>4.8399999999999999E-2</v>
          </cell>
          <cell r="F23">
            <v>0</v>
          </cell>
          <cell r="G23">
            <v>0</v>
          </cell>
        </row>
        <row r="24">
          <cell r="A24">
            <v>560053</v>
          </cell>
          <cell r="B24" t="str">
            <v>АДАМОВСКАЯ РБ</v>
          </cell>
          <cell r="C24">
            <v>9</v>
          </cell>
          <cell r="D24">
            <v>24</v>
          </cell>
          <cell r="E24">
            <v>0.375</v>
          </cell>
          <cell r="F24">
            <v>0.92</v>
          </cell>
          <cell r="G24">
            <v>0.72</v>
          </cell>
        </row>
        <row r="25">
          <cell r="A25">
            <v>560054</v>
          </cell>
          <cell r="B25" t="str">
            <v>АКБУЛАКСКАЯ РБ</v>
          </cell>
          <cell r="C25">
            <v>10</v>
          </cell>
          <cell r="D25">
            <v>31</v>
          </cell>
          <cell r="E25">
            <v>0.3226</v>
          </cell>
          <cell r="F25">
            <v>0.77</v>
          </cell>
          <cell r="G25">
            <v>0.57999999999999996</v>
          </cell>
        </row>
        <row r="26">
          <cell r="A26">
            <v>560055</v>
          </cell>
          <cell r="B26" t="str">
            <v>АЛЕКСАНДРОВСКАЯ РБ</v>
          </cell>
          <cell r="C26">
            <v>10</v>
          </cell>
          <cell r="D26">
            <v>28</v>
          </cell>
          <cell r="E26">
            <v>0.35709999999999997</v>
          </cell>
          <cell r="F26">
            <v>0.87</v>
          </cell>
          <cell r="G26">
            <v>0.7</v>
          </cell>
        </row>
        <row r="27">
          <cell r="A27">
            <v>560056</v>
          </cell>
          <cell r="B27" t="str">
            <v>АСЕКЕЕВСКАЯ РБ</v>
          </cell>
          <cell r="C27">
            <v>4</v>
          </cell>
          <cell r="D27">
            <v>50</v>
          </cell>
          <cell r="E27">
            <v>0.08</v>
          </cell>
          <cell r="F27">
            <v>0.09</v>
          </cell>
          <cell r="G27">
            <v>7.0000000000000007E-2</v>
          </cell>
        </row>
        <row r="28">
          <cell r="A28">
            <v>560057</v>
          </cell>
          <cell r="B28" t="str">
            <v>БЕЛЯЕВСКАЯ РБ</v>
          </cell>
          <cell r="C28">
            <v>16</v>
          </cell>
          <cell r="D28">
            <v>24</v>
          </cell>
          <cell r="E28">
            <v>0.66669999999999996</v>
          </cell>
          <cell r="F28">
            <v>1.74</v>
          </cell>
          <cell r="G28">
            <v>1.37</v>
          </cell>
        </row>
        <row r="29">
          <cell r="A29">
            <v>560058</v>
          </cell>
          <cell r="B29" t="str">
            <v>ГАЙСКАЯ ГБ</v>
          </cell>
          <cell r="C29">
            <v>5</v>
          </cell>
          <cell r="D29">
            <v>58</v>
          </cell>
          <cell r="E29">
            <v>8.6199999999999999E-2</v>
          </cell>
          <cell r="F29">
            <v>0.11</v>
          </cell>
          <cell r="G29">
            <v>0.09</v>
          </cell>
        </row>
        <row r="30">
          <cell r="A30">
            <v>560059</v>
          </cell>
          <cell r="B30" t="str">
            <v>ГРАЧЕВСКАЯ РБ</v>
          </cell>
          <cell r="C30">
            <v>16</v>
          </cell>
          <cell r="D30">
            <v>23</v>
          </cell>
          <cell r="E30">
            <v>0.69569999999999999</v>
          </cell>
          <cell r="F30">
            <v>1.82</v>
          </cell>
          <cell r="G30">
            <v>1.46</v>
          </cell>
        </row>
        <row r="31">
          <cell r="A31">
            <v>560060</v>
          </cell>
          <cell r="B31" t="str">
            <v>ДОМБАРОВСКАЯ РБ</v>
          </cell>
          <cell r="C31">
            <v>9</v>
          </cell>
          <cell r="D31">
            <v>13</v>
          </cell>
          <cell r="E31">
            <v>0.69230000000000003</v>
          </cell>
          <cell r="F31">
            <v>1.81</v>
          </cell>
          <cell r="G31">
            <v>1.39</v>
          </cell>
        </row>
        <row r="32">
          <cell r="A32">
            <v>560061</v>
          </cell>
          <cell r="B32" t="str">
            <v>ИЛЕКСКАЯ РБ</v>
          </cell>
          <cell r="C32">
            <v>10</v>
          </cell>
          <cell r="D32">
            <v>40</v>
          </cell>
          <cell r="E32">
            <v>0.25</v>
          </cell>
          <cell r="F32">
            <v>0.56999999999999995</v>
          </cell>
          <cell r="G32">
            <v>0.44</v>
          </cell>
        </row>
        <row r="33">
          <cell r="A33">
            <v>560062</v>
          </cell>
          <cell r="B33" t="str">
            <v>КВАРКЕНСКАЯ РБ</v>
          </cell>
          <cell r="C33">
            <v>3</v>
          </cell>
          <cell r="D33">
            <v>19</v>
          </cell>
          <cell r="E33">
            <v>0.15790000000000001</v>
          </cell>
          <cell r="F33">
            <v>0.31</v>
          </cell>
          <cell r="G33">
            <v>0.25</v>
          </cell>
        </row>
        <row r="34">
          <cell r="A34">
            <v>560063</v>
          </cell>
          <cell r="B34" t="str">
            <v>КРАСНОГВАРДЕЙСКАЯ РБ</v>
          </cell>
          <cell r="C34">
            <v>6</v>
          </cell>
          <cell r="D34">
            <v>29</v>
          </cell>
          <cell r="E34">
            <v>0.2069</v>
          </cell>
          <cell r="F34">
            <v>0.45</v>
          </cell>
          <cell r="G34">
            <v>0.35</v>
          </cell>
        </row>
        <row r="35">
          <cell r="A35">
            <v>560064</v>
          </cell>
          <cell r="B35" t="str">
            <v>КУВАНДЫКСКАЯ ГБ</v>
          </cell>
          <cell r="C35">
            <v>54</v>
          </cell>
          <cell r="D35">
            <v>74</v>
          </cell>
          <cell r="E35">
            <v>0.72970000000000002</v>
          </cell>
          <cell r="F35">
            <v>1.92</v>
          </cell>
          <cell r="G35">
            <v>1.48</v>
          </cell>
        </row>
        <row r="36">
          <cell r="A36">
            <v>560065</v>
          </cell>
          <cell r="B36" t="str">
            <v>КУРМАНАЕВСКАЯ РБ</v>
          </cell>
          <cell r="C36">
            <v>9</v>
          </cell>
          <cell r="D36">
            <v>25</v>
          </cell>
          <cell r="E36">
            <v>0.36</v>
          </cell>
          <cell r="F36">
            <v>0.88</v>
          </cell>
          <cell r="G36">
            <v>0.71</v>
          </cell>
        </row>
        <row r="37">
          <cell r="A37">
            <v>560066</v>
          </cell>
          <cell r="B37" t="str">
            <v>МАТВЕЕВСКАЯ РБ</v>
          </cell>
          <cell r="C37">
            <v>6</v>
          </cell>
          <cell r="D37">
            <v>23</v>
          </cell>
          <cell r="E37">
            <v>0.26090000000000002</v>
          </cell>
          <cell r="F37">
            <v>0.6</v>
          </cell>
          <cell r="G37">
            <v>0.48</v>
          </cell>
        </row>
        <row r="38">
          <cell r="A38">
            <v>560067</v>
          </cell>
          <cell r="B38" t="str">
            <v>НОВООРСКАЯ РБ</v>
          </cell>
          <cell r="C38">
            <v>16</v>
          </cell>
          <cell r="D38">
            <v>42</v>
          </cell>
          <cell r="E38">
            <v>0.38100000000000001</v>
          </cell>
          <cell r="F38">
            <v>0.94</v>
          </cell>
          <cell r="G38">
            <v>0.71</v>
          </cell>
        </row>
        <row r="39">
          <cell r="A39">
            <v>560068</v>
          </cell>
          <cell r="B39" t="str">
            <v>НОВОСЕРГИЕВСКАЯ РБ</v>
          </cell>
          <cell r="C39">
            <v>20</v>
          </cell>
          <cell r="D39">
            <v>53</v>
          </cell>
          <cell r="E39">
            <v>0.37740000000000001</v>
          </cell>
          <cell r="F39">
            <v>0.93</v>
          </cell>
          <cell r="G39">
            <v>0.72</v>
          </cell>
        </row>
        <row r="40">
          <cell r="A40">
            <v>560069</v>
          </cell>
          <cell r="B40" t="str">
            <v>ОКТЯБРЬСКАЯ РБ</v>
          </cell>
          <cell r="C40">
            <v>3</v>
          </cell>
          <cell r="D40">
            <v>26</v>
          </cell>
          <cell r="E40">
            <v>0.1154</v>
          </cell>
          <cell r="F40">
            <v>0.19</v>
          </cell>
          <cell r="G40">
            <v>0.15</v>
          </cell>
        </row>
        <row r="41">
          <cell r="A41">
            <v>560070</v>
          </cell>
          <cell r="B41" t="str">
            <v>ОРЕНБУРГСКАЯ РБ</v>
          </cell>
          <cell r="C41">
            <v>82</v>
          </cell>
          <cell r="D41">
            <v>94</v>
          </cell>
          <cell r="E41">
            <v>0.87229999999999996</v>
          </cell>
          <cell r="F41">
            <v>2.3199999999999998</v>
          </cell>
          <cell r="G41">
            <v>0</v>
          </cell>
        </row>
        <row r="42">
          <cell r="A42">
            <v>560071</v>
          </cell>
          <cell r="B42" t="str">
            <v>ПЕРВОМАЙСКАЯ РБ</v>
          </cell>
          <cell r="C42">
            <v>10</v>
          </cell>
          <cell r="D42">
            <v>32</v>
          </cell>
          <cell r="E42">
            <v>0.3125</v>
          </cell>
          <cell r="F42">
            <v>0.74</v>
          </cell>
          <cell r="G42">
            <v>0.56000000000000005</v>
          </cell>
        </row>
        <row r="43">
          <cell r="A43">
            <v>560072</v>
          </cell>
          <cell r="B43" t="str">
            <v>ПЕРЕВОЛОЦКАЯ РБ</v>
          </cell>
          <cell r="C43">
            <v>10</v>
          </cell>
          <cell r="D43">
            <v>34</v>
          </cell>
          <cell r="E43">
            <v>0.29409999999999997</v>
          </cell>
          <cell r="F43">
            <v>0.69</v>
          </cell>
          <cell r="G43">
            <v>0.55000000000000004</v>
          </cell>
        </row>
        <row r="44">
          <cell r="A44">
            <v>560073</v>
          </cell>
          <cell r="B44" t="str">
            <v>ПОНОМАРЕВСКАЯ РБ</v>
          </cell>
          <cell r="C44">
            <v>17</v>
          </cell>
          <cell r="D44">
            <v>33</v>
          </cell>
          <cell r="E44">
            <v>0.51519999999999999</v>
          </cell>
          <cell r="F44">
            <v>1.32</v>
          </cell>
          <cell r="G44">
            <v>1.1000000000000001</v>
          </cell>
        </row>
        <row r="45">
          <cell r="A45">
            <v>560074</v>
          </cell>
          <cell r="B45" t="str">
            <v>САКМАРСКАЯ  РБ</v>
          </cell>
          <cell r="C45">
            <v>23</v>
          </cell>
          <cell r="D45">
            <v>42</v>
          </cell>
          <cell r="E45">
            <v>0.54759999999999998</v>
          </cell>
          <cell r="F45">
            <v>1.41</v>
          </cell>
          <cell r="G45">
            <v>1.07</v>
          </cell>
        </row>
        <row r="46">
          <cell r="A46">
            <v>560075</v>
          </cell>
          <cell r="B46" t="str">
            <v>САРАКТАШСКАЯ РБ</v>
          </cell>
          <cell r="C46">
            <v>54</v>
          </cell>
          <cell r="D46">
            <v>90</v>
          </cell>
          <cell r="E46">
            <v>0.6</v>
          </cell>
          <cell r="F46">
            <v>1.55</v>
          </cell>
          <cell r="G46">
            <v>1.19</v>
          </cell>
        </row>
        <row r="47">
          <cell r="A47">
            <v>560076</v>
          </cell>
          <cell r="B47" t="str">
            <v>СВЕТЛИНСКАЯ РБ</v>
          </cell>
          <cell r="C47">
            <v>6</v>
          </cell>
          <cell r="D47">
            <v>13</v>
          </cell>
          <cell r="E47">
            <v>0.46150000000000002</v>
          </cell>
          <cell r="F47">
            <v>1.1599999999999999</v>
          </cell>
          <cell r="G47">
            <v>0.9</v>
          </cell>
        </row>
        <row r="48">
          <cell r="A48">
            <v>560077</v>
          </cell>
          <cell r="B48" t="str">
            <v>СЕВЕРНАЯ РБ</v>
          </cell>
          <cell r="C48">
            <v>13</v>
          </cell>
          <cell r="D48">
            <v>24</v>
          </cell>
          <cell r="E48">
            <v>0.54169999999999996</v>
          </cell>
          <cell r="F48">
            <v>1.39</v>
          </cell>
          <cell r="G48">
            <v>1.1499999999999999</v>
          </cell>
        </row>
        <row r="49">
          <cell r="A49">
            <v>560078</v>
          </cell>
          <cell r="B49" t="str">
            <v>СОЛЬ-ИЛЕЦКАЯ ГБ</v>
          </cell>
          <cell r="C49">
            <v>16</v>
          </cell>
          <cell r="D49">
            <v>82</v>
          </cell>
          <cell r="E49">
            <v>0.1951</v>
          </cell>
          <cell r="F49">
            <v>0.41</v>
          </cell>
          <cell r="G49">
            <v>0.31</v>
          </cell>
        </row>
        <row r="50">
          <cell r="A50">
            <v>560079</v>
          </cell>
          <cell r="B50" t="str">
            <v>СОРОЧИНСКАЯ ГБ</v>
          </cell>
          <cell r="C50">
            <v>34</v>
          </cell>
          <cell r="D50">
            <v>78</v>
          </cell>
          <cell r="E50">
            <v>0.43590000000000001</v>
          </cell>
          <cell r="F50">
            <v>1.0900000000000001</v>
          </cell>
          <cell r="G50">
            <v>0.85</v>
          </cell>
        </row>
        <row r="51">
          <cell r="A51">
            <v>560080</v>
          </cell>
          <cell r="B51" t="str">
            <v>ТАШЛИНСКАЯ РБ</v>
          </cell>
          <cell r="C51">
            <v>3</v>
          </cell>
          <cell r="D51">
            <v>35</v>
          </cell>
          <cell r="E51">
            <v>8.5699999999999998E-2</v>
          </cell>
          <cell r="F51">
            <v>0.11</v>
          </cell>
          <cell r="G51">
            <v>0.08</v>
          </cell>
        </row>
        <row r="52">
          <cell r="A52">
            <v>560081</v>
          </cell>
          <cell r="B52" t="str">
            <v>ТОЦКАЯ РБ</v>
          </cell>
          <cell r="C52">
            <v>17</v>
          </cell>
          <cell r="D52">
            <v>45</v>
          </cell>
          <cell r="E52">
            <v>0.37780000000000002</v>
          </cell>
          <cell r="F52">
            <v>0.93</v>
          </cell>
          <cell r="G52">
            <v>0.7</v>
          </cell>
        </row>
        <row r="53">
          <cell r="A53">
            <v>560082</v>
          </cell>
          <cell r="B53" t="str">
            <v>ТЮЛЬГАНСКАЯ РБ</v>
          </cell>
          <cell r="C53">
            <v>15</v>
          </cell>
          <cell r="D53">
            <v>32</v>
          </cell>
          <cell r="E53">
            <v>0.46879999999999999</v>
          </cell>
          <cell r="F53">
            <v>1.18</v>
          </cell>
          <cell r="G53">
            <v>0.94</v>
          </cell>
        </row>
        <row r="54">
          <cell r="A54">
            <v>560083</v>
          </cell>
          <cell r="B54" t="str">
            <v>ШАРЛЫКСКАЯ РБ</v>
          </cell>
          <cell r="C54">
            <v>18</v>
          </cell>
          <cell r="D54">
            <v>57</v>
          </cell>
          <cell r="E54">
            <v>0.31580000000000003</v>
          </cell>
          <cell r="F54">
            <v>0.75</v>
          </cell>
          <cell r="G54">
            <v>0.61</v>
          </cell>
        </row>
        <row r="55">
          <cell r="A55">
            <v>560084</v>
          </cell>
          <cell r="B55" t="str">
            <v>ЯСНЕНСКАЯ ГБ</v>
          </cell>
          <cell r="C55">
            <v>6</v>
          </cell>
          <cell r="D55">
            <v>34</v>
          </cell>
          <cell r="E55">
            <v>0.17649999999999999</v>
          </cell>
          <cell r="F55">
            <v>0.36</v>
          </cell>
          <cell r="G55">
            <v>0.27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8</v>
          </cell>
          <cell r="D57">
            <v>38</v>
          </cell>
          <cell r="E57">
            <v>0.21049999999999999</v>
          </cell>
          <cell r="F57">
            <v>0.46</v>
          </cell>
          <cell r="G57">
            <v>0.44</v>
          </cell>
        </row>
        <row r="58">
          <cell r="A58">
            <v>560087</v>
          </cell>
          <cell r="B58" t="str">
            <v>ОРСКАЯ УБ НА СТ. ОРСК</v>
          </cell>
          <cell r="C58">
            <v>24</v>
          </cell>
          <cell r="D58">
            <v>51</v>
          </cell>
          <cell r="E58">
            <v>0.47060000000000002</v>
          </cell>
          <cell r="F58">
            <v>1.19</v>
          </cell>
          <cell r="G58">
            <v>0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1</v>
          </cell>
          <cell r="D59">
            <v>9</v>
          </cell>
          <cell r="E59">
            <v>0.1111</v>
          </cell>
          <cell r="F59">
            <v>0.18</v>
          </cell>
          <cell r="G59">
            <v>0.18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5</v>
          </cell>
          <cell r="D60">
            <v>11</v>
          </cell>
          <cell r="E60">
            <v>0.45450000000000002</v>
          </cell>
          <cell r="F60">
            <v>1.1399999999999999</v>
          </cell>
          <cell r="G60">
            <v>1.1399999999999999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</v>
          </cell>
          <cell r="D62">
            <v>3</v>
          </cell>
          <cell r="E62">
            <v>0.33329999999999999</v>
          </cell>
          <cell r="F62">
            <v>0.8</v>
          </cell>
          <cell r="G62">
            <v>0.8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0</v>
          </cell>
          <cell r="D63">
            <v>7</v>
          </cell>
          <cell r="E63">
            <v>0</v>
          </cell>
          <cell r="F63">
            <v>0</v>
          </cell>
          <cell r="G63">
            <v>0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37</v>
          </cell>
          <cell r="D64">
            <v>159</v>
          </cell>
          <cell r="E64">
            <v>0.23269999999999999</v>
          </cell>
          <cell r="F64">
            <v>0.52</v>
          </cell>
          <cell r="G64">
            <v>0.52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56</v>
          </cell>
          <cell r="D65">
            <v>195</v>
          </cell>
          <cell r="E65">
            <v>0.28720000000000001</v>
          </cell>
          <cell r="F65">
            <v>0.67</v>
          </cell>
          <cell r="G65">
            <v>0.51</v>
          </cell>
        </row>
      </sheetData>
      <sheetData sheetId="9">
        <row r="6">
          <cell r="A6">
            <v>560002</v>
          </cell>
          <cell r="B6" t="str">
            <v>ОРЕНБУРГ ОБЛАСТНАЯ КБ  № 2</v>
          </cell>
          <cell r="C6">
            <v>0</v>
          </cell>
          <cell r="D6">
            <v>17012</v>
          </cell>
          <cell r="E6">
            <v>17012</v>
          </cell>
          <cell r="F6">
            <v>0</v>
          </cell>
          <cell r="G6">
            <v>1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14</v>
          </cell>
          <cell r="D7">
            <v>4276</v>
          </cell>
          <cell r="E7">
            <v>4290</v>
          </cell>
          <cell r="F7">
            <v>0</v>
          </cell>
          <cell r="G7">
            <v>1</v>
          </cell>
        </row>
        <row r="8">
          <cell r="A8">
            <v>560017</v>
          </cell>
          <cell r="B8" t="str">
            <v>ОРЕНБУРГ ГБУЗ ГКБ №1</v>
          </cell>
          <cell r="C8">
            <v>2</v>
          </cell>
          <cell r="D8">
            <v>77351</v>
          </cell>
          <cell r="E8">
            <v>77353</v>
          </cell>
          <cell r="F8">
            <v>0</v>
          </cell>
          <cell r="G8">
            <v>1</v>
          </cell>
        </row>
        <row r="9">
          <cell r="A9">
            <v>560019</v>
          </cell>
          <cell r="B9" t="str">
            <v>ОРЕНБУРГ ГАУЗ ГКБ  №3</v>
          </cell>
          <cell r="C9">
            <v>3728</v>
          </cell>
          <cell r="D9">
            <v>88617</v>
          </cell>
          <cell r="E9">
            <v>92345</v>
          </cell>
          <cell r="F9">
            <v>0.04</v>
          </cell>
          <cell r="G9">
            <v>0.96</v>
          </cell>
        </row>
        <row r="10">
          <cell r="A10">
            <v>560021</v>
          </cell>
          <cell r="B10" t="str">
            <v>ОРЕНБУРГ ГБУЗ ГКБ № 5</v>
          </cell>
          <cell r="C10">
            <v>38131</v>
          </cell>
          <cell r="D10">
            <v>55896</v>
          </cell>
          <cell r="E10">
            <v>94027</v>
          </cell>
          <cell r="F10">
            <v>0.41</v>
          </cell>
          <cell r="G10">
            <v>0.59</v>
          </cell>
        </row>
        <row r="11">
          <cell r="A11">
            <v>560022</v>
          </cell>
          <cell r="B11" t="str">
            <v>ОРЕНБУРГ ГАУЗ ГКБ  №6</v>
          </cell>
          <cell r="C11">
            <v>23971</v>
          </cell>
          <cell r="D11">
            <v>67167</v>
          </cell>
          <cell r="E11">
            <v>91138</v>
          </cell>
          <cell r="F11">
            <v>0.26</v>
          </cell>
          <cell r="G11">
            <v>0.74</v>
          </cell>
        </row>
        <row r="12">
          <cell r="A12">
            <v>560024</v>
          </cell>
          <cell r="B12" t="str">
            <v>ОРЕНБУРГ ГАУЗ ДГКБ</v>
          </cell>
          <cell r="C12">
            <v>50424</v>
          </cell>
          <cell r="D12">
            <v>2651</v>
          </cell>
          <cell r="E12">
            <v>53075</v>
          </cell>
          <cell r="F12">
            <v>0.95</v>
          </cell>
          <cell r="G12">
            <v>0.05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19406</v>
          </cell>
          <cell r="D13">
            <v>96025</v>
          </cell>
          <cell r="E13">
            <v>115431</v>
          </cell>
          <cell r="F13">
            <v>0.17</v>
          </cell>
          <cell r="G13">
            <v>0.83</v>
          </cell>
        </row>
        <row r="14">
          <cell r="A14">
            <v>560032</v>
          </cell>
          <cell r="B14" t="str">
            <v>ОРСКАЯ ГАУЗ ГБ № 2</v>
          </cell>
          <cell r="C14">
            <v>1</v>
          </cell>
          <cell r="D14">
            <v>20637</v>
          </cell>
          <cell r="E14">
            <v>20638</v>
          </cell>
          <cell r="F14">
            <v>0</v>
          </cell>
          <cell r="G14">
            <v>1</v>
          </cell>
        </row>
        <row r="15">
          <cell r="A15">
            <v>560033</v>
          </cell>
          <cell r="B15" t="str">
            <v>ОРСКАЯ ГАУЗ ГБ № 3</v>
          </cell>
          <cell r="C15">
            <v>0</v>
          </cell>
          <cell r="D15">
            <v>41695</v>
          </cell>
          <cell r="E15">
            <v>41695</v>
          </cell>
          <cell r="F15">
            <v>0</v>
          </cell>
          <cell r="G15">
            <v>1</v>
          </cell>
        </row>
        <row r="16">
          <cell r="A16">
            <v>560034</v>
          </cell>
          <cell r="B16" t="str">
            <v>ОРСКАЯ ГАУЗ ГБ № 4</v>
          </cell>
          <cell r="C16">
            <v>3</v>
          </cell>
          <cell r="D16">
            <v>37652</v>
          </cell>
          <cell r="E16">
            <v>37655</v>
          </cell>
          <cell r="F16">
            <v>0</v>
          </cell>
          <cell r="G16">
            <v>1</v>
          </cell>
        </row>
        <row r="17">
          <cell r="A17">
            <v>560035</v>
          </cell>
          <cell r="B17" t="str">
            <v>ОРСКАЯ ГАУЗ ГБ № 5</v>
          </cell>
          <cell r="C17">
            <v>30590</v>
          </cell>
          <cell r="D17">
            <v>1787</v>
          </cell>
          <cell r="E17">
            <v>32377</v>
          </cell>
          <cell r="F17">
            <v>0.94</v>
          </cell>
          <cell r="G17">
            <v>0.06</v>
          </cell>
        </row>
        <row r="18">
          <cell r="A18">
            <v>560036</v>
          </cell>
          <cell r="B18" t="str">
            <v>ОРСКАЯ ГАУЗ ГБ № 1</v>
          </cell>
          <cell r="C18">
            <v>10743</v>
          </cell>
          <cell r="D18">
            <v>47244</v>
          </cell>
          <cell r="E18">
            <v>57987</v>
          </cell>
          <cell r="F18">
            <v>0.19</v>
          </cell>
          <cell r="G18">
            <v>0.81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19518</v>
          </cell>
          <cell r="D19">
            <v>1055</v>
          </cell>
          <cell r="E19">
            <v>20573</v>
          </cell>
          <cell r="F19">
            <v>0.95</v>
          </cell>
          <cell r="G19">
            <v>0.05</v>
          </cell>
        </row>
        <row r="20">
          <cell r="A20">
            <v>560043</v>
          </cell>
          <cell r="B20" t="str">
            <v>МЕДНОГОРСКАЯ ГБ</v>
          </cell>
          <cell r="C20">
            <v>5161</v>
          </cell>
          <cell r="D20">
            <v>21092</v>
          </cell>
          <cell r="E20">
            <v>26253</v>
          </cell>
          <cell r="F20">
            <v>0.2</v>
          </cell>
          <cell r="G20">
            <v>0.8</v>
          </cell>
        </row>
        <row r="21">
          <cell r="A21">
            <v>560045</v>
          </cell>
          <cell r="B21" t="str">
            <v>БУГУРУСЛАНСКАЯ ГБ</v>
          </cell>
          <cell r="C21">
            <v>5814</v>
          </cell>
          <cell r="D21">
            <v>20103</v>
          </cell>
          <cell r="E21">
            <v>25917</v>
          </cell>
          <cell r="F21">
            <v>0.22</v>
          </cell>
          <cell r="G21">
            <v>0.78</v>
          </cell>
        </row>
        <row r="22">
          <cell r="A22">
            <v>560047</v>
          </cell>
          <cell r="B22" t="str">
            <v>БУГУРУСЛАНСКАЯ РБ</v>
          </cell>
          <cell r="C22">
            <v>8298</v>
          </cell>
          <cell r="D22">
            <v>29972</v>
          </cell>
          <cell r="E22">
            <v>38270</v>
          </cell>
          <cell r="F22">
            <v>0.22</v>
          </cell>
          <cell r="G22">
            <v>0.78</v>
          </cell>
        </row>
        <row r="23">
          <cell r="A23">
            <v>560052</v>
          </cell>
          <cell r="B23" t="str">
            <v>АБДУЛИНСКАЯ ГБ</v>
          </cell>
          <cell r="C23">
            <v>5539</v>
          </cell>
          <cell r="D23">
            <v>17796</v>
          </cell>
          <cell r="E23">
            <v>23335</v>
          </cell>
          <cell r="F23">
            <v>0.24</v>
          </cell>
          <cell r="G23">
            <v>0.76</v>
          </cell>
        </row>
        <row r="24">
          <cell r="A24">
            <v>560053</v>
          </cell>
          <cell r="B24" t="str">
            <v>АДАМОВСКАЯ РБ</v>
          </cell>
          <cell r="C24">
            <v>4602</v>
          </cell>
          <cell r="D24">
            <v>16001</v>
          </cell>
          <cell r="E24">
            <v>20603</v>
          </cell>
          <cell r="F24">
            <v>0.22</v>
          </cell>
          <cell r="G24">
            <v>0.78</v>
          </cell>
        </row>
        <row r="25">
          <cell r="A25">
            <v>560054</v>
          </cell>
          <cell r="B25" t="str">
            <v>АКБУЛАКСКАЯ РБ</v>
          </cell>
          <cell r="C25">
            <v>5343</v>
          </cell>
          <cell r="D25">
            <v>16147</v>
          </cell>
          <cell r="E25">
            <v>21490</v>
          </cell>
          <cell r="F25">
            <v>0.25</v>
          </cell>
          <cell r="G25">
            <v>0.75</v>
          </cell>
        </row>
        <row r="26">
          <cell r="A26">
            <v>560055</v>
          </cell>
          <cell r="B26" t="str">
            <v>АЛЕКСАНДРОВСКАЯ РБ</v>
          </cell>
          <cell r="C26">
            <v>2817</v>
          </cell>
          <cell r="D26">
            <v>11414</v>
          </cell>
          <cell r="E26">
            <v>14231</v>
          </cell>
          <cell r="F26">
            <v>0.2</v>
          </cell>
          <cell r="G26">
            <v>0.8</v>
          </cell>
        </row>
        <row r="27">
          <cell r="A27">
            <v>560056</v>
          </cell>
          <cell r="B27" t="str">
            <v>АСЕКЕЕВСКАЯ РБ</v>
          </cell>
          <cell r="C27">
            <v>3510</v>
          </cell>
          <cell r="D27">
            <v>15590</v>
          </cell>
          <cell r="E27">
            <v>19100</v>
          </cell>
          <cell r="F27">
            <v>0.18</v>
          </cell>
          <cell r="G27">
            <v>0.82</v>
          </cell>
        </row>
        <row r="28">
          <cell r="A28">
            <v>560057</v>
          </cell>
          <cell r="B28" t="str">
            <v>БЕЛЯЕВСКАЯ РБ</v>
          </cell>
          <cell r="C28">
            <v>3388</v>
          </cell>
          <cell r="D28">
            <v>12520</v>
          </cell>
          <cell r="E28">
            <v>15908</v>
          </cell>
          <cell r="F28">
            <v>0.21</v>
          </cell>
          <cell r="G28">
            <v>0.79</v>
          </cell>
        </row>
        <row r="29">
          <cell r="A29">
            <v>560058</v>
          </cell>
          <cell r="B29" t="str">
            <v>ГАЙСКАЯ ГБ</v>
          </cell>
          <cell r="C29">
            <v>9976</v>
          </cell>
          <cell r="D29">
            <v>35059</v>
          </cell>
          <cell r="E29">
            <v>45035</v>
          </cell>
          <cell r="F29">
            <v>0.22</v>
          </cell>
          <cell r="G29">
            <v>0.78</v>
          </cell>
        </row>
        <row r="30">
          <cell r="A30">
            <v>560059</v>
          </cell>
          <cell r="B30" t="str">
            <v>ГРАЧЕВСКАЯ РБ</v>
          </cell>
          <cell r="C30">
            <v>2725</v>
          </cell>
          <cell r="D30">
            <v>10957</v>
          </cell>
          <cell r="E30">
            <v>13682</v>
          </cell>
          <cell r="F30">
            <v>0.2</v>
          </cell>
          <cell r="G30">
            <v>0.8</v>
          </cell>
        </row>
        <row r="31">
          <cell r="A31">
            <v>560060</v>
          </cell>
          <cell r="B31" t="str">
            <v>ДОМБАРОВСКАЯ РБ</v>
          </cell>
          <cell r="C31">
            <v>3647</v>
          </cell>
          <cell r="D31">
            <v>12321</v>
          </cell>
          <cell r="E31">
            <v>15968</v>
          </cell>
          <cell r="F31">
            <v>0.23</v>
          </cell>
          <cell r="G31">
            <v>0.77</v>
          </cell>
        </row>
        <row r="32">
          <cell r="A32">
            <v>560061</v>
          </cell>
          <cell r="B32" t="str">
            <v>ИЛЕКСКАЯ РБ</v>
          </cell>
          <cell r="C32">
            <v>5254</v>
          </cell>
          <cell r="D32">
            <v>17979</v>
          </cell>
          <cell r="E32">
            <v>23233</v>
          </cell>
          <cell r="F32">
            <v>0.23</v>
          </cell>
          <cell r="G32">
            <v>0.77</v>
          </cell>
        </row>
        <row r="33">
          <cell r="A33">
            <v>560062</v>
          </cell>
          <cell r="B33" t="str">
            <v>КВАРКЕНСКАЯ РБ</v>
          </cell>
          <cell r="C33">
            <v>3366</v>
          </cell>
          <cell r="D33">
            <v>13201</v>
          </cell>
          <cell r="E33">
            <v>16567</v>
          </cell>
          <cell r="F33">
            <v>0.2</v>
          </cell>
          <cell r="G33">
            <v>0.8</v>
          </cell>
        </row>
        <row r="34">
          <cell r="A34">
            <v>560063</v>
          </cell>
          <cell r="B34" t="str">
            <v>КРАСНОГВАРДЕЙСКАЯ РБ</v>
          </cell>
          <cell r="C34">
            <v>4172</v>
          </cell>
          <cell r="D34">
            <v>14101</v>
          </cell>
          <cell r="E34">
            <v>18273</v>
          </cell>
          <cell r="F34">
            <v>0.23</v>
          </cell>
          <cell r="G34">
            <v>0.77</v>
          </cell>
        </row>
        <row r="35">
          <cell r="A35">
            <v>560064</v>
          </cell>
          <cell r="B35" t="str">
            <v>КУВАНДЫКСКАЯ ГБ</v>
          </cell>
          <cell r="C35">
            <v>9119</v>
          </cell>
          <cell r="D35">
            <v>31124</v>
          </cell>
          <cell r="E35">
            <v>40243</v>
          </cell>
          <cell r="F35">
            <v>0.23</v>
          </cell>
          <cell r="G35">
            <v>0.77</v>
          </cell>
        </row>
        <row r="36">
          <cell r="A36">
            <v>560065</v>
          </cell>
          <cell r="B36" t="str">
            <v>КУРМАНАЕВСКАЯ РБ</v>
          </cell>
          <cell r="C36">
            <v>3135</v>
          </cell>
          <cell r="D36">
            <v>13225</v>
          </cell>
          <cell r="E36">
            <v>16360</v>
          </cell>
          <cell r="F36">
            <v>0.19</v>
          </cell>
          <cell r="G36">
            <v>0.81</v>
          </cell>
        </row>
        <row r="37">
          <cell r="A37">
            <v>560066</v>
          </cell>
          <cell r="B37" t="str">
            <v>МАТВЕЕВСКАЯ РБ</v>
          </cell>
          <cell r="C37">
            <v>2277</v>
          </cell>
          <cell r="D37">
            <v>8987</v>
          </cell>
          <cell r="E37">
            <v>11264</v>
          </cell>
          <cell r="F37">
            <v>0.2</v>
          </cell>
          <cell r="G37">
            <v>0.8</v>
          </cell>
        </row>
        <row r="38">
          <cell r="A38">
            <v>560067</v>
          </cell>
          <cell r="B38" t="str">
            <v>НОВООРСКАЯ РБ</v>
          </cell>
          <cell r="C38">
            <v>6914</v>
          </cell>
          <cell r="D38">
            <v>22028</v>
          </cell>
          <cell r="E38">
            <v>28942</v>
          </cell>
          <cell r="F38">
            <v>0.24</v>
          </cell>
          <cell r="G38">
            <v>0.76</v>
          </cell>
        </row>
        <row r="39">
          <cell r="A39">
            <v>560068</v>
          </cell>
          <cell r="B39" t="str">
            <v>НОВОСЕРГИЕВСКАЯ РБ</v>
          </cell>
          <cell r="C39">
            <v>7502</v>
          </cell>
          <cell r="D39">
            <v>25573</v>
          </cell>
          <cell r="E39">
            <v>33075</v>
          </cell>
          <cell r="F39">
            <v>0.23</v>
          </cell>
          <cell r="G39">
            <v>0.77</v>
          </cell>
        </row>
        <row r="40">
          <cell r="A40">
            <v>560069</v>
          </cell>
          <cell r="B40" t="str">
            <v>ОКТЯБРЬСКАЯ РБ</v>
          </cell>
          <cell r="C40">
            <v>4375</v>
          </cell>
          <cell r="D40">
            <v>15627</v>
          </cell>
          <cell r="E40">
            <v>20002</v>
          </cell>
          <cell r="F40">
            <v>0.22</v>
          </cell>
          <cell r="G40">
            <v>0.78</v>
          </cell>
        </row>
        <row r="41">
          <cell r="A41">
            <v>560070</v>
          </cell>
          <cell r="B41" t="str">
            <v>ОРЕНБУРГСКАЯ РБ</v>
          </cell>
          <cell r="C41">
            <v>18601</v>
          </cell>
          <cell r="D41">
            <v>57606</v>
          </cell>
          <cell r="E41">
            <v>76207</v>
          </cell>
          <cell r="F41">
            <v>0.24</v>
          </cell>
          <cell r="G41">
            <v>0.76</v>
          </cell>
        </row>
        <row r="42">
          <cell r="A42">
            <v>560071</v>
          </cell>
          <cell r="B42" t="str">
            <v>ПЕРВОМАЙСКАЯ РБ</v>
          </cell>
          <cell r="C42">
            <v>6009</v>
          </cell>
          <cell r="D42">
            <v>18094</v>
          </cell>
          <cell r="E42">
            <v>24103</v>
          </cell>
          <cell r="F42">
            <v>0.25</v>
          </cell>
          <cell r="G42">
            <v>0.75</v>
          </cell>
        </row>
        <row r="43">
          <cell r="A43">
            <v>560072</v>
          </cell>
          <cell r="B43" t="str">
            <v>ПЕРЕВОЛОЦКАЯ РБ</v>
          </cell>
          <cell r="C43">
            <v>5332</v>
          </cell>
          <cell r="D43">
            <v>19776</v>
          </cell>
          <cell r="E43">
            <v>25108</v>
          </cell>
          <cell r="F43">
            <v>0.21</v>
          </cell>
          <cell r="G43">
            <v>0.79</v>
          </cell>
        </row>
        <row r="44">
          <cell r="A44">
            <v>560073</v>
          </cell>
          <cell r="B44" t="str">
            <v>ПОНОМАРЕВСКАЯ РБ</v>
          </cell>
          <cell r="C44">
            <v>2258</v>
          </cell>
          <cell r="D44">
            <v>11026</v>
          </cell>
          <cell r="E44">
            <v>13284</v>
          </cell>
          <cell r="F44">
            <v>0.17</v>
          </cell>
          <cell r="G44">
            <v>0.83</v>
          </cell>
        </row>
        <row r="45">
          <cell r="A45">
            <v>560074</v>
          </cell>
          <cell r="B45" t="str">
            <v>САКМАРСКАЯ  РБ</v>
          </cell>
          <cell r="C45">
            <v>5522</v>
          </cell>
          <cell r="D45">
            <v>17576</v>
          </cell>
          <cell r="E45">
            <v>23098</v>
          </cell>
          <cell r="F45">
            <v>0.24</v>
          </cell>
          <cell r="G45">
            <v>0.76</v>
          </cell>
        </row>
        <row r="46">
          <cell r="A46">
            <v>560075</v>
          </cell>
          <cell r="B46" t="str">
            <v>САРАКТАШСКАЯ РБ</v>
          </cell>
          <cell r="C46">
            <v>8980</v>
          </cell>
          <cell r="D46">
            <v>29934</v>
          </cell>
          <cell r="E46">
            <v>38914</v>
          </cell>
          <cell r="F46">
            <v>0.23</v>
          </cell>
          <cell r="G46">
            <v>0.77</v>
          </cell>
        </row>
        <row r="47">
          <cell r="A47">
            <v>560076</v>
          </cell>
          <cell r="B47" t="str">
            <v>СВЕТЛИНСКАЯ РБ</v>
          </cell>
          <cell r="C47">
            <v>2493</v>
          </cell>
          <cell r="D47">
            <v>9082</v>
          </cell>
          <cell r="E47">
            <v>11575</v>
          </cell>
          <cell r="F47">
            <v>0.22</v>
          </cell>
          <cell r="G47">
            <v>0.78</v>
          </cell>
        </row>
        <row r="48">
          <cell r="A48">
            <v>560077</v>
          </cell>
          <cell r="B48" t="str">
            <v>СЕВЕРНАЯ РБ</v>
          </cell>
          <cell r="C48">
            <v>2185</v>
          </cell>
          <cell r="D48">
            <v>10820</v>
          </cell>
          <cell r="E48">
            <v>13005</v>
          </cell>
          <cell r="F48">
            <v>0.17</v>
          </cell>
          <cell r="G48">
            <v>0.83</v>
          </cell>
        </row>
        <row r="49">
          <cell r="A49">
            <v>560078</v>
          </cell>
          <cell r="B49" t="str">
            <v>СОЛЬ-ИЛЕЦКАЯ ГБ</v>
          </cell>
          <cell r="C49">
            <v>11356</v>
          </cell>
          <cell r="D49">
            <v>34322</v>
          </cell>
          <cell r="E49">
            <v>45678</v>
          </cell>
          <cell r="F49">
            <v>0.25</v>
          </cell>
          <cell r="G49">
            <v>0.75</v>
          </cell>
        </row>
        <row r="50">
          <cell r="A50">
            <v>560079</v>
          </cell>
          <cell r="B50" t="str">
            <v>СОРОЧИНСКАЯ ГБ</v>
          </cell>
          <cell r="C50">
            <v>9665</v>
          </cell>
          <cell r="D50">
            <v>33332</v>
          </cell>
          <cell r="E50">
            <v>42997</v>
          </cell>
          <cell r="F50">
            <v>0.22</v>
          </cell>
          <cell r="G50">
            <v>0.78</v>
          </cell>
        </row>
        <row r="51">
          <cell r="A51">
            <v>560080</v>
          </cell>
          <cell r="B51" t="str">
            <v>ТАШЛИНСКАЯ РБ</v>
          </cell>
          <cell r="C51">
            <v>5229</v>
          </cell>
          <cell r="D51">
            <v>17552</v>
          </cell>
          <cell r="E51">
            <v>22781</v>
          </cell>
          <cell r="F51">
            <v>0.23</v>
          </cell>
          <cell r="G51">
            <v>0.77</v>
          </cell>
        </row>
        <row r="52">
          <cell r="A52">
            <v>560081</v>
          </cell>
          <cell r="B52" t="str">
            <v>ТОЦКАЯ РБ</v>
          </cell>
          <cell r="C52">
            <v>6499</v>
          </cell>
          <cell r="D52">
            <v>19936</v>
          </cell>
          <cell r="E52">
            <v>26435</v>
          </cell>
          <cell r="F52">
            <v>0.25</v>
          </cell>
          <cell r="G52">
            <v>0.75</v>
          </cell>
        </row>
        <row r="53">
          <cell r="A53">
            <v>560082</v>
          </cell>
          <cell r="B53" t="str">
            <v>ТЮЛЬГАНСКАЯ РБ</v>
          </cell>
          <cell r="C53">
            <v>3934</v>
          </cell>
          <cell r="D53">
            <v>15624</v>
          </cell>
          <cell r="E53">
            <v>19558</v>
          </cell>
          <cell r="F53">
            <v>0.2</v>
          </cell>
          <cell r="G53">
            <v>0.8</v>
          </cell>
        </row>
        <row r="54">
          <cell r="A54">
            <v>560083</v>
          </cell>
          <cell r="B54" t="str">
            <v>ШАРЛЫКСКАЯ РБ</v>
          </cell>
          <cell r="C54">
            <v>3315</v>
          </cell>
          <cell r="D54">
            <v>14203</v>
          </cell>
          <cell r="E54">
            <v>17518</v>
          </cell>
          <cell r="F54">
            <v>0.19</v>
          </cell>
          <cell r="G54">
            <v>0.81</v>
          </cell>
        </row>
        <row r="55">
          <cell r="A55">
            <v>560084</v>
          </cell>
          <cell r="B55" t="str">
            <v>ЯСНЕНСКАЯ ГБ</v>
          </cell>
          <cell r="C55">
            <v>7238</v>
          </cell>
          <cell r="D55">
            <v>21040</v>
          </cell>
          <cell r="E55">
            <v>28278</v>
          </cell>
          <cell r="F55">
            <v>0.26</v>
          </cell>
          <cell r="G55">
            <v>0.74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355</v>
          </cell>
          <cell r="D56">
            <v>9532</v>
          </cell>
          <cell r="E56">
            <v>9887</v>
          </cell>
          <cell r="F56">
            <v>0.04</v>
          </cell>
          <cell r="G56">
            <v>0.96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663</v>
          </cell>
          <cell r="D57">
            <v>18183</v>
          </cell>
          <cell r="E57">
            <v>18846</v>
          </cell>
          <cell r="F57">
            <v>0.04</v>
          </cell>
          <cell r="G57">
            <v>0.96</v>
          </cell>
        </row>
        <row r="58">
          <cell r="A58">
            <v>560087</v>
          </cell>
          <cell r="B58" t="str">
            <v>ОРСКАЯ УБ НА СТ. ОРСК</v>
          </cell>
          <cell r="C58">
            <v>1</v>
          </cell>
          <cell r="D58">
            <v>23986</v>
          </cell>
          <cell r="E58">
            <v>23987</v>
          </cell>
          <cell r="F58">
            <v>0</v>
          </cell>
          <cell r="G58">
            <v>1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0</v>
          </cell>
          <cell r="D59">
            <v>5654</v>
          </cell>
          <cell r="E59">
            <v>5654</v>
          </cell>
          <cell r="F59">
            <v>0</v>
          </cell>
          <cell r="G59">
            <v>1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0</v>
          </cell>
          <cell r="D60">
            <v>3760</v>
          </cell>
          <cell r="E60">
            <v>3760</v>
          </cell>
          <cell r="F60">
            <v>0</v>
          </cell>
          <cell r="G60">
            <v>1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32</v>
          </cell>
          <cell r="D61">
            <v>488</v>
          </cell>
          <cell r="E61">
            <v>520</v>
          </cell>
          <cell r="F61">
            <v>0.06</v>
          </cell>
          <cell r="G61">
            <v>0.94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0</v>
          </cell>
          <cell r="D62">
            <v>6288</v>
          </cell>
          <cell r="E62">
            <v>6288</v>
          </cell>
          <cell r="F62">
            <v>0</v>
          </cell>
          <cell r="G62">
            <v>1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155</v>
          </cell>
          <cell r="D63">
            <v>2330</v>
          </cell>
          <cell r="E63">
            <v>2485</v>
          </cell>
          <cell r="F63">
            <v>0.06</v>
          </cell>
          <cell r="G63">
            <v>0.94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54</v>
          </cell>
          <cell r="D64">
            <v>74282</v>
          </cell>
          <cell r="E64">
            <v>74336</v>
          </cell>
          <cell r="F64">
            <v>0</v>
          </cell>
          <cell r="G64">
            <v>1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26311</v>
          </cell>
          <cell r="D65">
            <v>82726</v>
          </cell>
          <cell r="E65">
            <v>109037</v>
          </cell>
          <cell r="F65">
            <v>0.24</v>
          </cell>
          <cell r="G65">
            <v>0.76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BreakPreview" zoomScale="98" zoomScaleNormal="100" zoomScaleSheetLayoutView="98" workbookViewId="0">
      <selection activeCell="G17" sqref="G17"/>
    </sheetView>
  </sheetViews>
  <sheetFormatPr defaultRowHeight="11.25" x14ac:dyDescent="0.2"/>
  <cols>
    <col min="1" max="1" width="30.1640625" customWidth="1"/>
    <col min="2" max="2" width="18.83203125" customWidth="1"/>
    <col min="3" max="3" width="21.5" customWidth="1"/>
    <col min="4" max="4" width="14" customWidth="1"/>
    <col min="5" max="5" width="17.5" customWidth="1"/>
    <col min="6" max="6" width="14.33203125" customWidth="1"/>
    <col min="7" max="7" width="29.5" customWidth="1"/>
  </cols>
  <sheetData>
    <row r="1" spans="1:7" ht="36.75" customHeight="1" x14ac:dyDescent="0.2">
      <c r="B1" s="189"/>
      <c r="C1" s="24"/>
      <c r="D1" s="190"/>
      <c r="E1" s="205"/>
      <c r="F1" s="247" t="s">
        <v>482</v>
      </c>
      <c r="G1" s="247"/>
    </row>
    <row r="2" spans="1:7" ht="49.5" customHeight="1" x14ac:dyDescent="0.2">
      <c r="A2" s="248" t="s">
        <v>472</v>
      </c>
      <c r="B2" s="248"/>
      <c r="C2" s="248"/>
      <c r="D2" s="248"/>
      <c r="E2" s="248"/>
      <c r="F2" s="248"/>
      <c r="G2" s="248"/>
    </row>
    <row r="3" spans="1:7" ht="29.25" customHeight="1" x14ac:dyDescent="0.2">
      <c r="A3" s="249" t="s">
        <v>456</v>
      </c>
      <c r="B3" s="251" t="s">
        <v>457</v>
      </c>
      <c r="C3" s="252"/>
      <c r="D3" s="253" t="s">
        <v>477</v>
      </c>
      <c r="E3" s="254"/>
      <c r="F3" s="253" t="s">
        <v>473</v>
      </c>
      <c r="G3" s="254"/>
    </row>
    <row r="4" spans="1:7" ht="15.75" x14ac:dyDescent="0.2">
      <c r="A4" s="250"/>
      <c r="B4" s="176" t="s">
        <v>435</v>
      </c>
      <c r="C4" s="176" t="s">
        <v>436</v>
      </c>
      <c r="D4" s="176" t="s">
        <v>435</v>
      </c>
      <c r="E4" s="176" t="s">
        <v>436</v>
      </c>
      <c r="F4" s="176" t="s">
        <v>435</v>
      </c>
      <c r="G4" s="176" t="s">
        <v>436</v>
      </c>
    </row>
    <row r="5" spans="1:7" ht="31.5" x14ac:dyDescent="0.2">
      <c r="A5" s="177" t="s">
        <v>474</v>
      </c>
      <c r="B5" s="178">
        <v>53</v>
      </c>
      <c r="C5" s="191">
        <v>6860930</v>
      </c>
      <c r="D5" s="192">
        <v>9</v>
      </c>
      <c r="E5" s="193">
        <v>1177559</v>
      </c>
      <c r="F5" s="194">
        <f>B5+D5</f>
        <v>62</v>
      </c>
      <c r="G5" s="193">
        <f>C5+E5</f>
        <v>8038489</v>
      </c>
    </row>
    <row r="6" spans="1:7" ht="15.75" x14ac:dyDescent="0.25">
      <c r="A6" s="217" t="s">
        <v>476</v>
      </c>
      <c r="B6" s="202">
        <v>27</v>
      </c>
      <c r="C6" s="195">
        <v>3513185</v>
      </c>
      <c r="D6" s="197">
        <v>4</v>
      </c>
      <c r="E6" s="196">
        <v>523359</v>
      </c>
      <c r="F6" s="204">
        <f t="shared" ref="F6:F10" si="0">B6+D6</f>
        <v>31</v>
      </c>
      <c r="G6" s="200">
        <f t="shared" ref="G6:G10" si="1">C6+E6</f>
        <v>4036544</v>
      </c>
    </row>
    <row r="7" spans="1:7" ht="15.75" x14ac:dyDescent="0.2">
      <c r="A7" s="218" t="s">
        <v>502</v>
      </c>
      <c r="B7" s="180">
        <v>8</v>
      </c>
      <c r="C7" s="195">
        <v>1048931</v>
      </c>
      <c r="D7" s="204">
        <v>2</v>
      </c>
      <c r="E7" s="200">
        <v>261680</v>
      </c>
      <c r="F7" s="204">
        <f t="shared" si="0"/>
        <v>10</v>
      </c>
      <c r="G7" s="200">
        <f t="shared" si="1"/>
        <v>1310611</v>
      </c>
    </row>
    <row r="8" spans="1:7" ht="15.75" x14ac:dyDescent="0.25">
      <c r="A8" s="217" t="s">
        <v>475</v>
      </c>
      <c r="B8" s="180">
        <v>7</v>
      </c>
      <c r="C8" s="195">
        <v>864239</v>
      </c>
      <c r="D8" s="197">
        <v>1</v>
      </c>
      <c r="E8" s="196">
        <v>130840</v>
      </c>
      <c r="F8" s="204">
        <f t="shared" si="0"/>
        <v>8</v>
      </c>
      <c r="G8" s="200">
        <f t="shared" si="1"/>
        <v>995079</v>
      </c>
    </row>
    <row r="9" spans="1:7" ht="15.75" x14ac:dyDescent="0.2">
      <c r="A9" s="219" t="s">
        <v>478</v>
      </c>
      <c r="B9" s="199">
        <v>1</v>
      </c>
      <c r="C9" s="200">
        <v>115873</v>
      </c>
      <c r="D9" s="204"/>
      <c r="E9" s="200"/>
      <c r="F9" s="204">
        <f t="shared" si="0"/>
        <v>1</v>
      </c>
      <c r="G9" s="200">
        <f t="shared" si="1"/>
        <v>115873</v>
      </c>
    </row>
    <row r="10" spans="1:7" ht="15.75" x14ac:dyDescent="0.25">
      <c r="A10" s="217" t="s">
        <v>4</v>
      </c>
      <c r="B10" s="201">
        <v>10</v>
      </c>
      <c r="C10" s="198">
        <v>1318702</v>
      </c>
      <c r="D10" s="197">
        <v>2</v>
      </c>
      <c r="E10" s="196">
        <v>261680</v>
      </c>
      <c r="F10" s="204">
        <f t="shared" si="0"/>
        <v>12</v>
      </c>
      <c r="G10" s="200">
        <f t="shared" si="1"/>
        <v>1580382</v>
      </c>
    </row>
  </sheetData>
  <mergeCells count="6">
    <mergeCell ref="F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76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view="pageBreakPreview" zoomScaleNormal="100" zoomScaleSheetLayoutView="100" workbookViewId="0">
      <pane xSplit="2" ySplit="4" topLeftCell="E5" activePane="bottomRight" state="frozen"/>
      <selection pane="topRight" activeCell="C1" sqref="C1"/>
      <selection pane="bottomLeft" activeCell="A5" sqref="A5"/>
      <selection pane="bottomRight" sqref="A1:XFD1048576"/>
    </sheetView>
  </sheetViews>
  <sheetFormatPr defaultRowHeight="11.25" x14ac:dyDescent="0.2"/>
  <cols>
    <col min="1" max="1" width="8.1640625" bestFit="1" customWidth="1"/>
    <col min="2" max="2" width="29.6640625" customWidth="1"/>
    <col min="3" max="3" width="12.6640625" customWidth="1"/>
    <col min="4" max="4" width="12.83203125" customWidth="1"/>
    <col min="5" max="5" width="12.5" customWidth="1"/>
    <col min="6" max="6" width="11.6640625" customWidth="1"/>
    <col min="7" max="7" width="12.33203125" customWidth="1"/>
    <col min="8" max="8" width="13.1640625" customWidth="1"/>
    <col min="9" max="9" width="13.5" customWidth="1"/>
    <col min="10" max="10" width="13.1640625" customWidth="1"/>
    <col min="11" max="11" width="11.5" customWidth="1"/>
    <col min="12" max="12" width="11.6640625" customWidth="1"/>
    <col min="13" max="13" width="12.1640625" customWidth="1"/>
    <col min="14" max="14" width="13.1640625" customWidth="1"/>
    <col min="15" max="15" width="13.33203125" customWidth="1"/>
    <col min="16" max="16" width="13.83203125" customWidth="1"/>
    <col min="17" max="17" width="11.83203125" customWidth="1"/>
    <col min="18" max="18" width="12" customWidth="1"/>
    <col min="19" max="19" width="13.1640625" customWidth="1"/>
    <col min="20" max="20" width="13.5" customWidth="1"/>
  </cols>
  <sheetData>
    <row r="1" spans="1:20" ht="42" customHeight="1" x14ac:dyDescent="0.2">
      <c r="Q1" s="303" t="s">
        <v>448</v>
      </c>
      <c r="R1" s="304"/>
      <c r="S1" s="304"/>
      <c r="T1" s="304"/>
    </row>
    <row r="2" spans="1:20" ht="30" customHeight="1" x14ac:dyDescent="0.2">
      <c r="A2" s="315" t="s">
        <v>286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</row>
    <row r="3" spans="1:20" ht="33.75" customHeight="1" x14ac:dyDescent="0.2">
      <c r="A3" s="306" t="s">
        <v>287</v>
      </c>
      <c r="B3" s="306" t="s">
        <v>288</v>
      </c>
      <c r="C3" s="316" t="s">
        <v>289</v>
      </c>
      <c r="D3" s="316"/>
      <c r="E3" s="316"/>
      <c r="F3" s="316"/>
      <c r="G3" s="316"/>
      <c r="H3" s="317" t="s">
        <v>290</v>
      </c>
      <c r="I3" s="319" t="s">
        <v>291</v>
      </c>
      <c r="J3" s="319"/>
      <c r="K3" s="319"/>
      <c r="L3" s="319"/>
      <c r="M3" s="319"/>
      <c r="N3" s="320" t="s">
        <v>290</v>
      </c>
      <c r="O3" s="322" t="s">
        <v>292</v>
      </c>
      <c r="P3" s="322"/>
      <c r="Q3" s="322"/>
      <c r="R3" s="322"/>
      <c r="S3" s="322"/>
      <c r="T3" s="323" t="s">
        <v>290</v>
      </c>
    </row>
    <row r="4" spans="1:20" ht="45" x14ac:dyDescent="0.2">
      <c r="A4" s="307"/>
      <c r="B4" s="307"/>
      <c r="C4" s="25" t="s">
        <v>293</v>
      </c>
      <c r="D4" s="25" t="s">
        <v>501</v>
      </c>
      <c r="E4" s="25" t="s">
        <v>294</v>
      </c>
      <c r="F4" s="25" t="s">
        <v>295</v>
      </c>
      <c r="G4" s="25" t="s">
        <v>296</v>
      </c>
      <c r="H4" s="318"/>
      <c r="I4" s="25" t="s">
        <v>293</v>
      </c>
      <c r="J4" s="25" t="s">
        <v>501</v>
      </c>
      <c r="K4" s="25" t="s">
        <v>294</v>
      </c>
      <c r="L4" s="25" t="s">
        <v>295</v>
      </c>
      <c r="M4" s="25" t="s">
        <v>296</v>
      </c>
      <c r="N4" s="321"/>
      <c r="O4" s="25" t="s">
        <v>293</v>
      </c>
      <c r="P4" s="25" t="s">
        <v>501</v>
      </c>
      <c r="Q4" s="25" t="s">
        <v>294</v>
      </c>
      <c r="R4" s="25" t="s">
        <v>295</v>
      </c>
      <c r="S4" s="25" t="s">
        <v>296</v>
      </c>
      <c r="T4" s="324"/>
    </row>
    <row r="5" spans="1:20" ht="25.5" x14ac:dyDescent="0.2">
      <c r="A5" s="26" t="s">
        <v>297</v>
      </c>
      <c r="B5" s="26" t="s">
        <v>8</v>
      </c>
      <c r="C5" s="27">
        <v>76124</v>
      </c>
      <c r="D5" s="27">
        <v>23673</v>
      </c>
      <c r="E5" s="27">
        <v>40481</v>
      </c>
      <c r="F5" s="27">
        <v>3594</v>
      </c>
      <c r="G5" s="27">
        <v>17502</v>
      </c>
      <c r="H5" s="28">
        <v>161374</v>
      </c>
      <c r="I5" s="27">
        <v>135068</v>
      </c>
      <c r="J5" s="27">
        <v>41786</v>
      </c>
      <c r="K5" s="27">
        <v>71773</v>
      </c>
      <c r="L5" s="27">
        <v>6440</v>
      </c>
      <c r="M5" s="27">
        <v>31238</v>
      </c>
      <c r="N5" s="29">
        <v>286305</v>
      </c>
      <c r="O5" s="27">
        <v>211192</v>
      </c>
      <c r="P5" s="27">
        <v>65459</v>
      </c>
      <c r="Q5" s="27">
        <v>112254</v>
      </c>
      <c r="R5" s="27">
        <v>10034</v>
      </c>
      <c r="S5" s="27">
        <v>48740</v>
      </c>
      <c r="T5" s="30">
        <v>447679</v>
      </c>
    </row>
    <row r="6" spans="1:20" ht="25.5" x14ac:dyDescent="0.2">
      <c r="A6" s="26" t="s">
        <v>298</v>
      </c>
      <c r="B6" s="26" t="s">
        <v>19</v>
      </c>
      <c r="C6" s="27">
        <v>4300</v>
      </c>
      <c r="D6" s="27">
        <v>1578</v>
      </c>
      <c r="E6" s="27">
        <v>1112</v>
      </c>
      <c r="F6" s="27">
        <v>2099</v>
      </c>
      <c r="G6" s="27">
        <v>2421</v>
      </c>
      <c r="H6" s="28">
        <v>11510</v>
      </c>
      <c r="I6" s="27">
        <v>28242</v>
      </c>
      <c r="J6" s="27">
        <v>10246</v>
      </c>
      <c r="K6" s="27">
        <v>7305</v>
      </c>
      <c r="L6" s="27">
        <v>13736</v>
      </c>
      <c r="M6" s="27">
        <v>15926</v>
      </c>
      <c r="N6" s="29">
        <v>75455</v>
      </c>
      <c r="O6" s="27">
        <v>32542</v>
      </c>
      <c r="P6" s="27">
        <v>11824</v>
      </c>
      <c r="Q6" s="27">
        <v>8417</v>
      </c>
      <c r="R6" s="27">
        <v>15835</v>
      </c>
      <c r="S6" s="27">
        <v>18347</v>
      </c>
      <c r="T6" s="30">
        <v>86965</v>
      </c>
    </row>
    <row r="7" spans="1:20" ht="12.75" x14ac:dyDescent="0.2">
      <c r="A7" s="26" t="s">
        <v>299</v>
      </c>
      <c r="B7" s="26" t="s">
        <v>20</v>
      </c>
      <c r="C7" s="27">
        <v>422499</v>
      </c>
      <c r="D7" s="27">
        <v>37424</v>
      </c>
      <c r="E7" s="27">
        <v>22535</v>
      </c>
      <c r="F7" s="27">
        <v>14600</v>
      </c>
      <c r="G7" s="27">
        <v>67250</v>
      </c>
      <c r="H7" s="28">
        <v>564308</v>
      </c>
      <c r="I7" s="27">
        <v>991034</v>
      </c>
      <c r="J7" s="27">
        <v>87725</v>
      </c>
      <c r="K7" s="27">
        <v>53150</v>
      </c>
      <c r="L7" s="27">
        <v>34421</v>
      </c>
      <c r="M7" s="27">
        <v>157358</v>
      </c>
      <c r="N7" s="29">
        <v>1323688</v>
      </c>
      <c r="O7" s="27">
        <v>1413533</v>
      </c>
      <c r="P7" s="27">
        <v>125149</v>
      </c>
      <c r="Q7" s="27">
        <v>75685</v>
      </c>
      <c r="R7" s="27">
        <v>49021</v>
      </c>
      <c r="S7" s="27">
        <v>224608</v>
      </c>
      <c r="T7" s="30">
        <v>1887996</v>
      </c>
    </row>
    <row r="8" spans="1:20" ht="12.75" x14ac:dyDescent="0.2">
      <c r="A8" s="26" t="s">
        <v>300</v>
      </c>
      <c r="B8" s="26" t="s">
        <v>21</v>
      </c>
      <c r="C8" s="27">
        <v>84214</v>
      </c>
      <c r="D8" s="27">
        <v>12986</v>
      </c>
      <c r="E8" s="27">
        <v>10379</v>
      </c>
      <c r="F8" s="27">
        <v>10207</v>
      </c>
      <c r="G8" s="27">
        <v>26829</v>
      </c>
      <c r="H8" s="28">
        <v>144615</v>
      </c>
      <c r="I8" s="27">
        <v>934479</v>
      </c>
      <c r="J8" s="27">
        <v>144461</v>
      </c>
      <c r="K8" s="27">
        <v>114884</v>
      </c>
      <c r="L8" s="27">
        <v>113359</v>
      </c>
      <c r="M8" s="27">
        <v>297202</v>
      </c>
      <c r="N8" s="29">
        <v>1604385</v>
      </c>
      <c r="O8" s="27">
        <v>1018693</v>
      </c>
      <c r="P8" s="27">
        <v>157447</v>
      </c>
      <c r="Q8" s="27">
        <v>125263</v>
      </c>
      <c r="R8" s="27">
        <v>123566</v>
      </c>
      <c r="S8" s="27">
        <v>324031</v>
      </c>
      <c r="T8" s="30">
        <v>1749000</v>
      </c>
    </row>
    <row r="9" spans="1:20" ht="12.75" x14ac:dyDescent="0.2">
      <c r="A9" s="26" t="s">
        <v>301</v>
      </c>
      <c r="B9" s="26" t="s">
        <v>22</v>
      </c>
      <c r="C9" s="27">
        <v>138894</v>
      </c>
      <c r="D9" s="27">
        <v>35013</v>
      </c>
      <c r="E9" s="27">
        <v>18082</v>
      </c>
      <c r="F9" s="27">
        <v>4857</v>
      </c>
      <c r="G9" s="27">
        <v>15298</v>
      </c>
      <c r="H9" s="28">
        <v>212144</v>
      </c>
      <c r="I9" s="27">
        <v>1562426</v>
      </c>
      <c r="J9" s="27">
        <v>399015</v>
      </c>
      <c r="K9" s="27">
        <v>204862</v>
      </c>
      <c r="L9" s="27">
        <v>54154</v>
      </c>
      <c r="M9" s="27">
        <v>172675</v>
      </c>
      <c r="N9" s="29">
        <v>2393132</v>
      </c>
      <c r="O9" s="27">
        <v>1701320</v>
      </c>
      <c r="P9" s="27">
        <v>434028</v>
      </c>
      <c r="Q9" s="27">
        <v>222944</v>
      </c>
      <c r="R9" s="27">
        <v>59011</v>
      </c>
      <c r="S9" s="27">
        <v>187973</v>
      </c>
      <c r="T9" s="30">
        <v>2605276</v>
      </c>
    </row>
    <row r="10" spans="1:20" ht="12.75" x14ac:dyDescent="0.2">
      <c r="A10" s="26" t="s">
        <v>302</v>
      </c>
      <c r="B10" s="26" t="s">
        <v>23</v>
      </c>
      <c r="C10" s="27">
        <v>269340</v>
      </c>
      <c r="D10" s="27">
        <v>62968</v>
      </c>
      <c r="E10" s="27">
        <v>64584</v>
      </c>
      <c r="F10" s="27">
        <v>11753</v>
      </c>
      <c r="G10" s="27">
        <v>75018</v>
      </c>
      <c r="H10" s="28">
        <v>483663</v>
      </c>
      <c r="I10" s="27">
        <v>1127266</v>
      </c>
      <c r="J10" s="27">
        <v>266409</v>
      </c>
      <c r="K10" s="27">
        <v>272472</v>
      </c>
      <c r="L10" s="27">
        <v>49453</v>
      </c>
      <c r="M10" s="27">
        <v>313865</v>
      </c>
      <c r="N10" s="29">
        <v>2029465</v>
      </c>
      <c r="O10" s="27">
        <v>1396606</v>
      </c>
      <c r="P10" s="27">
        <v>329377</v>
      </c>
      <c r="Q10" s="27">
        <v>337056</v>
      </c>
      <c r="R10" s="27">
        <v>61206</v>
      </c>
      <c r="S10" s="27">
        <v>388883</v>
      </c>
      <c r="T10" s="30">
        <v>2513128</v>
      </c>
    </row>
    <row r="11" spans="1:20" ht="12.75" x14ac:dyDescent="0.2">
      <c r="A11" s="26" t="s">
        <v>303</v>
      </c>
      <c r="B11" s="26" t="s">
        <v>24</v>
      </c>
      <c r="C11" s="27">
        <v>296323</v>
      </c>
      <c r="D11" s="27">
        <v>79483</v>
      </c>
      <c r="E11" s="27">
        <v>33254</v>
      </c>
      <c r="F11" s="27">
        <v>18193</v>
      </c>
      <c r="G11" s="27">
        <v>57205</v>
      </c>
      <c r="H11" s="28">
        <v>484458</v>
      </c>
      <c r="I11" s="27">
        <v>1181151</v>
      </c>
      <c r="J11" s="27">
        <v>316776</v>
      </c>
      <c r="K11" s="27">
        <v>132724</v>
      </c>
      <c r="L11" s="27">
        <v>72436</v>
      </c>
      <c r="M11" s="27">
        <v>228698</v>
      </c>
      <c r="N11" s="29">
        <v>1931785</v>
      </c>
      <c r="O11" s="27">
        <v>1477474</v>
      </c>
      <c r="P11" s="27">
        <v>396259</v>
      </c>
      <c r="Q11" s="27">
        <v>165978</v>
      </c>
      <c r="R11" s="27">
        <v>90629</v>
      </c>
      <c r="S11" s="27">
        <v>285903</v>
      </c>
      <c r="T11" s="30">
        <v>2416243</v>
      </c>
    </row>
    <row r="12" spans="1:20" ht="25.5" x14ac:dyDescent="0.2">
      <c r="A12" s="26" t="s">
        <v>304</v>
      </c>
      <c r="B12" s="26" t="s">
        <v>25</v>
      </c>
      <c r="C12" s="27">
        <v>266054</v>
      </c>
      <c r="D12" s="27">
        <v>199254</v>
      </c>
      <c r="E12" s="27">
        <v>79593</v>
      </c>
      <c r="F12" s="27">
        <v>16185</v>
      </c>
      <c r="G12" s="27">
        <v>56199</v>
      </c>
      <c r="H12" s="28">
        <v>617285</v>
      </c>
      <c r="I12" s="27">
        <v>1020782</v>
      </c>
      <c r="J12" s="27">
        <v>762154</v>
      </c>
      <c r="K12" s="27">
        <v>304509</v>
      </c>
      <c r="L12" s="27">
        <v>62152</v>
      </c>
      <c r="M12" s="27">
        <v>216575</v>
      </c>
      <c r="N12" s="29">
        <v>2366172</v>
      </c>
      <c r="O12" s="27">
        <v>1286836</v>
      </c>
      <c r="P12" s="27">
        <v>961408</v>
      </c>
      <c r="Q12" s="27">
        <v>384102</v>
      </c>
      <c r="R12" s="27">
        <v>78337</v>
      </c>
      <c r="S12" s="27">
        <v>272774</v>
      </c>
      <c r="T12" s="30">
        <v>2983457</v>
      </c>
    </row>
    <row r="13" spans="1:20" ht="12.75" x14ac:dyDescent="0.2">
      <c r="A13" s="26" t="s">
        <v>305</v>
      </c>
      <c r="B13" s="26" t="s">
        <v>27</v>
      </c>
      <c r="C13" s="27">
        <v>33645</v>
      </c>
      <c r="D13" s="27">
        <v>111938</v>
      </c>
      <c r="E13" s="27">
        <v>24544</v>
      </c>
      <c r="F13" s="27">
        <v>3692</v>
      </c>
      <c r="G13" s="27">
        <v>56998</v>
      </c>
      <c r="H13" s="28">
        <v>230817</v>
      </c>
      <c r="I13" s="27">
        <v>51561</v>
      </c>
      <c r="J13" s="27">
        <v>171777</v>
      </c>
      <c r="K13" s="27">
        <v>37624</v>
      </c>
      <c r="L13" s="27">
        <v>5605</v>
      </c>
      <c r="M13" s="27">
        <v>87489</v>
      </c>
      <c r="N13" s="29">
        <v>354056</v>
      </c>
      <c r="O13" s="27">
        <v>85206</v>
      </c>
      <c r="P13" s="27">
        <v>283715</v>
      </c>
      <c r="Q13" s="27">
        <v>62168</v>
      </c>
      <c r="R13" s="27">
        <v>9297</v>
      </c>
      <c r="S13" s="27">
        <v>144487</v>
      </c>
      <c r="T13" s="30">
        <v>584873</v>
      </c>
    </row>
    <row r="14" spans="1:20" ht="12.75" x14ac:dyDescent="0.2">
      <c r="A14" s="26" t="s">
        <v>306</v>
      </c>
      <c r="B14" s="26" t="s">
        <v>28</v>
      </c>
      <c r="C14" s="27">
        <v>21956</v>
      </c>
      <c r="D14" s="27">
        <v>41797</v>
      </c>
      <c r="E14" s="27">
        <v>7019</v>
      </c>
      <c r="F14" s="27">
        <v>3168</v>
      </c>
      <c r="G14" s="27">
        <v>21719</v>
      </c>
      <c r="H14" s="28">
        <v>95659</v>
      </c>
      <c r="I14" s="27">
        <v>163670</v>
      </c>
      <c r="J14" s="27">
        <v>311072</v>
      </c>
      <c r="K14" s="27">
        <v>52250</v>
      </c>
      <c r="L14" s="27">
        <v>23377</v>
      </c>
      <c r="M14" s="27">
        <v>161629</v>
      </c>
      <c r="N14" s="29">
        <v>711998</v>
      </c>
      <c r="O14" s="27">
        <v>185626</v>
      </c>
      <c r="P14" s="27">
        <v>352869</v>
      </c>
      <c r="Q14" s="27">
        <v>59269</v>
      </c>
      <c r="R14" s="27">
        <v>26545</v>
      </c>
      <c r="S14" s="27">
        <v>183348</v>
      </c>
      <c r="T14" s="30">
        <v>807657</v>
      </c>
    </row>
    <row r="15" spans="1:20" ht="12.75" x14ac:dyDescent="0.2">
      <c r="A15" s="26" t="s">
        <v>307</v>
      </c>
      <c r="B15" s="26" t="s">
        <v>29</v>
      </c>
      <c r="C15" s="27">
        <v>18361</v>
      </c>
      <c r="D15" s="27">
        <v>84463</v>
      </c>
      <c r="E15" s="27">
        <v>17015</v>
      </c>
      <c r="F15" s="27">
        <v>2750</v>
      </c>
      <c r="G15" s="27">
        <v>36739</v>
      </c>
      <c r="H15" s="28">
        <v>159328</v>
      </c>
      <c r="I15" s="27">
        <v>74311</v>
      </c>
      <c r="J15" s="27">
        <v>341327</v>
      </c>
      <c r="K15" s="27">
        <v>68992</v>
      </c>
      <c r="L15" s="27">
        <v>11040</v>
      </c>
      <c r="M15" s="27">
        <v>149150</v>
      </c>
      <c r="N15" s="29">
        <v>644820</v>
      </c>
      <c r="O15" s="27">
        <v>92672</v>
      </c>
      <c r="P15" s="27">
        <v>425790</v>
      </c>
      <c r="Q15" s="27">
        <v>86007</v>
      </c>
      <c r="R15" s="27">
        <v>13790</v>
      </c>
      <c r="S15" s="27">
        <v>185889</v>
      </c>
      <c r="T15" s="30">
        <v>804148</v>
      </c>
    </row>
    <row r="16" spans="1:20" ht="12.75" x14ac:dyDescent="0.2">
      <c r="A16" s="26" t="s">
        <v>308</v>
      </c>
      <c r="B16" s="26" t="s">
        <v>30</v>
      </c>
      <c r="C16" s="27">
        <v>48592</v>
      </c>
      <c r="D16" s="27">
        <v>98692</v>
      </c>
      <c r="E16" s="27">
        <v>14549</v>
      </c>
      <c r="F16" s="27">
        <v>3129</v>
      </c>
      <c r="G16" s="27">
        <v>45388</v>
      </c>
      <c r="H16" s="28">
        <v>210350</v>
      </c>
      <c r="I16" s="27">
        <v>264389</v>
      </c>
      <c r="J16" s="27">
        <v>539589</v>
      </c>
      <c r="K16" s="27">
        <v>79024</v>
      </c>
      <c r="L16" s="27">
        <v>16609</v>
      </c>
      <c r="M16" s="27">
        <v>248837</v>
      </c>
      <c r="N16" s="29">
        <v>1148448</v>
      </c>
      <c r="O16" s="27">
        <v>312981</v>
      </c>
      <c r="P16" s="27">
        <v>638281</v>
      </c>
      <c r="Q16" s="27">
        <v>93573</v>
      </c>
      <c r="R16" s="27">
        <v>19738</v>
      </c>
      <c r="S16" s="27">
        <v>294225</v>
      </c>
      <c r="T16" s="30">
        <v>1358798</v>
      </c>
    </row>
    <row r="17" spans="1:20" ht="12.75" x14ac:dyDescent="0.2">
      <c r="A17" s="26" t="s">
        <v>309</v>
      </c>
      <c r="B17" s="26" t="s">
        <v>26</v>
      </c>
      <c r="C17" s="27">
        <v>43266</v>
      </c>
      <c r="D17" s="27">
        <v>223635</v>
      </c>
      <c r="E17" s="27">
        <v>15506</v>
      </c>
      <c r="F17" s="27">
        <v>5379</v>
      </c>
      <c r="G17" s="27">
        <v>89344</v>
      </c>
      <c r="H17" s="28">
        <v>377130</v>
      </c>
      <c r="I17" s="27">
        <v>137059</v>
      </c>
      <c r="J17" s="27">
        <v>710224</v>
      </c>
      <c r="K17" s="27">
        <v>48712</v>
      </c>
      <c r="L17" s="27">
        <v>16891</v>
      </c>
      <c r="M17" s="27">
        <v>284380</v>
      </c>
      <c r="N17" s="29">
        <v>1197266</v>
      </c>
      <c r="O17" s="27">
        <v>180325</v>
      </c>
      <c r="P17" s="27">
        <v>933859</v>
      </c>
      <c r="Q17" s="27">
        <v>64218</v>
      </c>
      <c r="R17" s="27">
        <v>22270</v>
      </c>
      <c r="S17" s="27">
        <v>373724</v>
      </c>
      <c r="T17" s="30">
        <v>1574396</v>
      </c>
    </row>
    <row r="18" spans="1:20" ht="25.5" x14ac:dyDescent="0.2">
      <c r="A18" s="26" t="s">
        <v>310</v>
      </c>
      <c r="B18" s="26" t="s">
        <v>32</v>
      </c>
      <c r="C18" s="27">
        <v>5017</v>
      </c>
      <c r="D18" s="27">
        <v>94811</v>
      </c>
      <c r="E18" s="27">
        <v>56883</v>
      </c>
      <c r="F18" s="31">
        <v>333</v>
      </c>
      <c r="G18" s="27">
        <v>29089</v>
      </c>
      <c r="H18" s="28">
        <v>186133</v>
      </c>
      <c r="I18" s="27">
        <v>19824</v>
      </c>
      <c r="J18" s="27">
        <v>379326</v>
      </c>
      <c r="K18" s="27">
        <v>222583</v>
      </c>
      <c r="L18" s="27">
        <v>1322</v>
      </c>
      <c r="M18" s="27">
        <v>112409</v>
      </c>
      <c r="N18" s="29">
        <v>735464</v>
      </c>
      <c r="O18" s="27">
        <v>24841</v>
      </c>
      <c r="P18" s="27">
        <v>474137</v>
      </c>
      <c r="Q18" s="27">
        <v>279466</v>
      </c>
      <c r="R18" s="27">
        <v>1655</v>
      </c>
      <c r="S18" s="27">
        <v>141498</v>
      </c>
      <c r="T18" s="30">
        <v>921597</v>
      </c>
    </row>
    <row r="19" spans="1:20" ht="12.75" x14ac:dyDescent="0.2">
      <c r="A19" s="26" t="s">
        <v>311</v>
      </c>
      <c r="B19" s="26" t="s">
        <v>33</v>
      </c>
      <c r="C19" s="27">
        <v>278394</v>
      </c>
      <c r="D19" s="27">
        <v>4338</v>
      </c>
      <c r="E19" s="27">
        <v>11353</v>
      </c>
      <c r="F19" s="31">
        <v>311</v>
      </c>
      <c r="G19" s="27">
        <v>30558</v>
      </c>
      <c r="H19" s="28">
        <v>324954</v>
      </c>
      <c r="I19" s="27">
        <v>469161</v>
      </c>
      <c r="J19" s="27">
        <v>7033</v>
      </c>
      <c r="K19" s="27">
        <v>19042</v>
      </c>
      <c r="L19" s="31">
        <v>527</v>
      </c>
      <c r="M19" s="27">
        <v>51262</v>
      </c>
      <c r="N19" s="29">
        <v>547025</v>
      </c>
      <c r="O19" s="27">
        <v>747555</v>
      </c>
      <c r="P19" s="27">
        <v>11371</v>
      </c>
      <c r="Q19" s="27">
        <v>30395</v>
      </c>
      <c r="R19" s="31">
        <v>838</v>
      </c>
      <c r="S19" s="27">
        <v>81820</v>
      </c>
      <c r="T19" s="30">
        <v>871979</v>
      </c>
    </row>
    <row r="20" spans="1:20" ht="12.75" x14ac:dyDescent="0.2">
      <c r="A20" s="26" t="s">
        <v>312</v>
      </c>
      <c r="B20" s="26" t="s">
        <v>34</v>
      </c>
      <c r="C20" s="27">
        <v>13964</v>
      </c>
      <c r="D20" s="27">
        <v>138360</v>
      </c>
      <c r="E20" s="27">
        <v>1252</v>
      </c>
      <c r="F20" s="27">
        <v>116780</v>
      </c>
      <c r="G20" s="27">
        <v>30448</v>
      </c>
      <c r="H20" s="28">
        <v>300804</v>
      </c>
      <c r="I20" s="27">
        <v>25456</v>
      </c>
      <c r="J20" s="27">
        <v>255186</v>
      </c>
      <c r="K20" s="27">
        <v>2425</v>
      </c>
      <c r="L20" s="27">
        <v>214094</v>
      </c>
      <c r="M20" s="27">
        <v>54850</v>
      </c>
      <c r="N20" s="29">
        <v>552011</v>
      </c>
      <c r="O20" s="27">
        <v>39420</v>
      </c>
      <c r="P20" s="27">
        <v>393546</v>
      </c>
      <c r="Q20" s="27">
        <v>3677</v>
      </c>
      <c r="R20" s="27">
        <v>330874</v>
      </c>
      <c r="S20" s="27">
        <v>85298</v>
      </c>
      <c r="T20" s="30">
        <v>852815</v>
      </c>
    </row>
    <row r="21" spans="1:20" ht="12.75" x14ac:dyDescent="0.2">
      <c r="A21" s="26" t="s">
        <v>313</v>
      </c>
      <c r="B21" s="26" t="s">
        <v>35</v>
      </c>
      <c r="C21" s="27">
        <v>30315</v>
      </c>
      <c r="D21" s="27">
        <v>199521</v>
      </c>
      <c r="E21" s="27">
        <v>1255</v>
      </c>
      <c r="F21" s="27">
        <v>209772</v>
      </c>
      <c r="G21" s="27">
        <v>56531</v>
      </c>
      <c r="H21" s="28">
        <v>497394</v>
      </c>
      <c r="I21" s="27">
        <v>49526</v>
      </c>
      <c r="J21" s="27">
        <v>325404</v>
      </c>
      <c r="K21" s="27">
        <v>2004</v>
      </c>
      <c r="L21" s="27">
        <v>338043</v>
      </c>
      <c r="M21" s="27">
        <v>91596</v>
      </c>
      <c r="N21" s="29">
        <v>806573</v>
      </c>
      <c r="O21" s="27">
        <v>79841</v>
      </c>
      <c r="P21" s="27">
        <v>524925</v>
      </c>
      <c r="Q21" s="27">
        <v>3259</v>
      </c>
      <c r="R21" s="27">
        <v>547815</v>
      </c>
      <c r="S21" s="27">
        <v>148127</v>
      </c>
      <c r="T21" s="30">
        <v>1303967</v>
      </c>
    </row>
    <row r="22" spans="1:20" ht="12.75" x14ac:dyDescent="0.2">
      <c r="A22" s="26" t="s">
        <v>314</v>
      </c>
      <c r="B22" s="26" t="s">
        <v>37</v>
      </c>
      <c r="C22" s="31">
        <v>364</v>
      </c>
      <c r="D22" s="31">
        <v>975</v>
      </c>
      <c r="E22" s="31">
        <v>880</v>
      </c>
      <c r="F22" s="27">
        <v>124162</v>
      </c>
      <c r="G22" s="27">
        <v>69569</v>
      </c>
      <c r="H22" s="28">
        <v>195950</v>
      </c>
      <c r="I22" s="31">
        <v>941</v>
      </c>
      <c r="J22" s="27">
        <v>2515</v>
      </c>
      <c r="K22" s="27">
        <v>2324</v>
      </c>
      <c r="L22" s="27">
        <v>317955</v>
      </c>
      <c r="M22" s="27">
        <v>178932</v>
      </c>
      <c r="N22" s="29">
        <v>502667</v>
      </c>
      <c r="O22" s="27">
        <v>1305</v>
      </c>
      <c r="P22" s="27">
        <v>3490</v>
      </c>
      <c r="Q22" s="27">
        <v>3204</v>
      </c>
      <c r="R22" s="27">
        <v>442117</v>
      </c>
      <c r="S22" s="27">
        <v>248501</v>
      </c>
      <c r="T22" s="30">
        <v>698617</v>
      </c>
    </row>
    <row r="23" spans="1:20" ht="12.75" x14ac:dyDescent="0.2">
      <c r="A23" s="26" t="s">
        <v>315</v>
      </c>
      <c r="B23" s="26" t="s">
        <v>38</v>
      </c>
      <c r="C23" s="27">
        <v>1945</v>
      </c>
      <c r="D23" s="27">
        <v>150702</v>
      </c>
      <c r="E23" s="31">
        <v>511</v>
      </c>
      <c r="F23" s="31">
        <v>258</v>
      </c>
      <c r="G23" s="27">
        <v>14060</v>
      </c>
      <c r="H23" s="28">
        <v>167476</v>
      </c>
      <c r="I23" s="27">
        <v>4739</v>
      </c>
      <c r="J23" s="27">
        <v>382707</v>
      </c>
      <c r="K23" s="27">
        <v>1263</v>
      </c>
      <c r="L23" s="31">
        <v>645</v>
      </c>
      <c r="M23" s="27">
        <v>38172</v>
      </c>
      <c r="N23" s="29">
        <v>427526</v>
      </c>
      <c r="O23" s="27">
        <v>6684</v>
      </c>
      <c r="P23" s="27">
        <v>533409</v>
      </c>
      <c r="Q23" s="27">
        <v>1774</v>
      </c>
      <c r="R23" s="31">
        <v>903</v>
      </c>
      <c r="S23" s="27">
        <v>52232</v>
      </c>
      <c r="T23" s="30">
        <v>595002</v>
      </c>
    </row>
    <row r="24" spans="1:20" ht="12.75" x14ac:dyDescent="0.2">
      <c r="A24" s="26" t="s">
        <v>316</v>
      </c>
      <c r="B24" s="26" t="s">
        <v>39</v>
      </c>
      <c r="C24" s="27">
        <v>3101</v>
      </c>
      <c r="D24" s="27">
        <v>3669</v>
      </c>
      <c r="E24" s="27">
        <v>89644</v>
      </c>
      <c r="F24" s="27">
        <v>12428</v>
      </c>
      <c r="G24" s="27">
        <v>113256</v>
      </c>
      <c r="H24" s="28">
        <v>222098</v>
      </c>
      <c r="I24" s="27">
        <v>6478</v>
      </c>
      <c r="J24" s="27">
        <v>7831</v>
      </c>
      <c r="K24" s="27">
        <v>181841</v>
      </c>
      <c r="L24" s="27">
        <v>25052</v>
      </c>
      <c r="M24" s="27">
        <v>237020</v>
      </c>
      <c r="N24" s="29">
        <v>458222</v>
      </c>
      <c r="O24" s="27">
        <v>9579</v>
      </c>
      <c r="P24" s="27">
        <v>11500</v>
      </c>
      <c r="Q24" s="27">
        <v>271485</v>
      </c>
      <c r="R24" s="27">
        <v>37480</v>
      </c>
      <c r="S24" s="27">
        <v>350276</v>
      </c>
      <c r="T24" s="30">
        <v>680320</v>
      </c>
    </row>
    <row r="25" spans="1:20" ht="12.75" x14ac:dyDescent="0.2">
      <c r="A25" s="26" t="s">
        <v>317</v>
      </c>
      <c r="B25" s="26" t="s">
        <v>40</v>
      </c>
      <c r="C25" s="27">
        <v>4031</v>
      </c>
      <c r="D25" s="27">
        <v>1864</v>
      </c>
      <c r="E25" s="27">
        <v>50358</v>
      </c>
      <c r="F25" s="27">
        <v>1402</v>
      </c>
      <c r="G25" s="27">
        <v>118926</v>
      </c>
      <c r="H25" s="28">
        <v>176581</v>
      </c>
      <c r="I25" s="27">
        <v>7484</v>
      </c>
      <c r="J25" s="27">
        <v>3338</v>
      </c>
      <c r="K25" s="27">
        <v>88701</v>
      </c>
      <c r="L25" s="27">
        <v>2668</v>
      </c>
      <c r="M25" s="27">
        <v>213032</v>
      </c>
      <c r="N25" s="29">
        <v>315223</v>
      </c>
      <c r="O25" s="27">
        <v>11515</v>
      </c>
      <c r="P25" s="27">
        <v>5202</v>
      </c>
      <c r="Q25" s="27">
        <v>139059</v>
      </c>
      <c r="R25" s="27">
        <v>4070</v>
      </c>
      <c r="S25" s="27">
        <v>331958</v>
      </c>
      <c r="T25" s="30">
        <v>491804</v>
      </c>
    </row>
    <row r="26" spans="1:20" ht="12.75" x14ac:dyDescent="0.2">
      <c r="A26" s="26" t="s">
        <v>318</v>
      </c>
      <c r="B26" s="26" t="s">
        <v>41</v>
      </c>
      <c r="C26" s="31">
        <v>507</v>
      </c>
      <c r="D26" s="27">
        <v>1100</v>
      </c>
      <c r="E26" s="31">
        <v>272</v>
      </c>
      <c r="F26" s="27">
        <v>108951</v>
      </c>
      <c r="G26" s="27">
        <v>33563</v>
      </c>
      <c r="H26" s="28">
        <v>144393</v>
      </c>
      <c r="I26" s="27">
        <v>1385</v>
      </c>
      <c r="J26" s="27">
        <v>3228</v>
      </c>
      <c r="K26" s="31">
        <v>751</v>
      </c>
      <c r="L26" s="27">
        <v>297801</v>
      </c>
      <c r="M26" s="27">
        <v>92643</v>
      </c>
      <c r="N26" s="29">
        <v>395808</v>
      </c>
      <c r="O26" s="27">
        <v>1892</v>
      </c>
      <c r="P26" s="27">
        <v>4328</v>
      </c>
      <c r="Q26" s="27">
        <v>1023</v>
      </c>
      <c r="R26" s="27">
        <v>406752</v>
      </c>
      <c r="S26" s="27">
        <v>126206</v>
      </c>
      <c r="T26" s="30">
        <v>540201</v>
      </c>
    </row>
    <row r="27" spans="1:20" ht="12.75" x14ac:dyDescent="0.2">
      <c r="A27" s="26" t="s">
        <v>319</v>
      </c>
      <c r="B27" s="26" t="s">
        <v>42</v>
      </c>
      <c r="C27" s="27">
        <v>43810</v>
      </c>
      <c r="D27" s="31">
        <v>704</v>
      </c>
      <c r="E27" s="31">
        <v>650</v>
      </c>
      <c r="F27" s="31">
        <v>186</v>
      </c>
      <c r="G27" s="31">
        <v>947</v>
      </c>
      <c r="H27" s="28">
        <v>46297</v>
      </c>
      <c r="I27" s="27">
        <v>330891</v>
      </c>
      <c r="J27" s="27">
        <v>5478</v>
      </c>
      <c r="K27" s="27">
        <v>4885</v>
      </c>
      <c r="L27" s="27">
        <v>1375</v>
      </c>
      <c r="M27" s="27">
        <v>7243</v>
      </c>
      <c r="N27" s="29">
        <v>349872</v>
      </c>
      <c r="O27" s="27">
        <v>374701</v>
      </c>
      <c r="P27" s="27">
        <v>6182</v>
      </c>
      <c r="Q27" s="27">
        <v>5535</v>
      </c>
      <c r="R27" s="27">
        <v>1561</v>
      </c>
      <c r="S27" s="27">
        <v>8190</v>
      </c>
      <c r="T27" s="30">
        <v>396169</v>
      </c>
    </row>
    <row r="28" spans="1:20" ht="12.75" x14ac:dyDescent="0.2">
      <c r="A28" s="26" t="s">
        <v>320</v>
      </c>
      <c r="B28" s="26" t="s">
        <v>43</v>
      </c>
      <c r="C28" s="27">
        <v>262910</v>
      </c>
      <c r="D28" s="27">
        <v>8584</v>
      </c>
      <c r="E28" s="27">
        <v>15705</v>
      </c>
      <c r="F28" s="31">
        <v>476</v>
      </c>
      <c r="G28" s="27">
        <v>50974</v>
      </c>
      <c r="H28" s="28">
        <v>338649</v>
      </c>
      <c r="I28" s="27">
        <v>737889</v>
      </c>
      <c r="J28" s="27">
        <v>24129</v>
      </c>
      <c r="K28" s="27">
        <v>43769</v>
      </c>
      <c r="L28" s="27">
        <v>1399</v>
      </c>
      <c r="M28" s="27">
        <v>142925</v>
      </c>
      <c r="N28" s="29">
        <v>950111</v>
      </c>
      <c r="O28" s="27">
        <v>1000799</v>
      </c>
      <c r="P28" s="27">
        <v>32713</v>
      </c>
      <c r="Q28" s="27">
        <v>59474</v>
      </c>
      <c r="R28" s="27">
        <v>1875</v>
      </c>
      <c r="S28" s="27">
        <v>193899</v>
      </c>
      <c r="T28" s="30">
        <v>1288760</v>
      </c>
    </row>
    <row r="29" spans="1:20" ht="12.75" x14ac:dyDescent="0.2">
      <c r="A29" s="26" t="s">
        <v>321</v>
      </c>
      <c r="B29" s="26" t="s">
        <v>44</v>
      </c>
      <c r="C29" s="27">
        <v>1937</v>
      </c>
      <c r="D29" s="27">
        <v>3024</v>
      </c>
      <c r="E29" s="31">
        <v>278</v>
      </c>
      <c r="F29" s="27">
        <v>61759</v>
      </c>
      <c r="G29" s="27">
        <v>47009</v>
      </c>
      <c r="H29" s="28">
        <v>114007</v>
      </c>
      <c r="I29" s="27">
        <v>5535</v>
      </c>
      <c r="J29" s="27">
        <v>8873</v>
      </c>
      <c r="K29" s="31">
        <v>830</v>
      </c>
      <c r="L29" s="27">
        <v>171292</v>
      </c>
      <c r="M29" s="27">
        <v>132177</v>
      </c>
      <c r="N29" s="29">
        <v>318707</v>
      </c>
      <c r="O29" s="27">
        <v>7472</v>
      </c>
      <c r="P29" s="27">
        <v>11897</v>
      </c>
      <c r="Q29" s="27">
        <v>1108</v>
      </c>
      <c r="R29" s="27">
        <v>233051</v>
      </c>
      <c r="S29" s="27">
        <v>179186</v>
      </c>
      <c r="T29" s="30">
        <v>432714</v>
      </c>
    </row>
    <row r="30" spans="1:20" ht="12.75" x14ac:dyDescent="0.2">
      <c r="A30" s="26" t="s">
        <v>322</v>
      </c>
      <c r="B30" s="26" t="s">
        <v>45</v>
      </c>
      <c r="C30" s="27">
        <v>2253</v>
      </c>
      <c r="D30" s="27">
        <v>100892</v>
      </c>
      <c r="E30" s="31">
        <v>753</v>
      </c>
      <c r="F30" s="31">
        <v>246</v>
      </c>
      <c r="G30" s="27">
        <v>17978</v>
      </c>
      <c r="H30" s="28">
        <v>122122</v>
      </c>
      <c r="I30" s="27">
        <v>6764</v>
      </c>
      <c r="J30" s="27">
        <v>299681</v>
      </c>
      <c r="K30" s="27">
        <v>2210</v>
      </c>
      <c r="L30" s="31">
        <v>723</v>
      </c>
      <c r="M30" s="27">
        <v>49548</v>
      </c>
      <c r="N30" s="29">
        <v>358926</v>
      </c>
      <c r="O30" s="27">
        <v>9017</v>
      </c>
      <c r="P30" s="27">
        <v>400573</v>
      </c>
      <c r="Q30" s="27">
        <v>2963</v>
      </c>
      <c r="R30" s="31">
        <v>969</v>
      </c>
      <c r="S30" s="27">
        <v>67526</v>
      </c>
      <c r="T30" s="30">
        <v>481048</v>
      </c>
    </row>
    <row r="31" spans="1:20" ht="12.75" x14ac:dyDescent="0.2">
      <c r="A31" s="26" t="s">
        <v>323</v>
      </c>
      <c r="B31" s="26" t="s">
        <v>46</v>
      </c>
      <c r="C31" s="27">
        <v>7170</v>
      </c>
      <c r="D31" s="27">
        <v>3502</v>
      </c>
      <c r="E31" s="27">
        <v>173064</v>
      </c>
      <c r="F31" s="27">
        <v>2126</v>
      </c>
      <c r="G31" s="27">
        <v>196229</v>
      </c>
      <c r="H31" s="28">
        <v>382091</v>
      </c>
      <c r="I31" s="27">
        <v>8832</v>
      </c>
      <c r="J31" s="27">
        <v>4314</v>
      </c>
      <c r="K31" s="27">
        <v>220379</v>
      </c>
      <c r="L31" s="27">
        <v>2663</v>
      </c>
      <c r="M31" s="27">
        <v>252435</v>
      </c>
      <c r="N31" s="29">
        <v>488623</v>
      </c>
      <c r="O31" s="27">
        <v>16002</v>
      </c>
      <c r="P31" s="27">
        <v>7816</v>
      </c>
      <c r="Q31" s="27">
        <v>393443</v>
      </c>
      <c r="R31" s="27">
        <v>4789</v>
      </c>
      <c r="S31" s="27">
        <v>448664</v>
      </c>
      <c r="T31" s="30">
        <v>870714</v>
      </c>
    </row>
    <row r="32" spans="1:20" ht="12.75" x14ac:dyDescent="0.2">
      <c r="A32" s="26" t="s">
        <v>324</v>
      </c>
      <c r="B32" s="26" t="s">
        <v>47</v>
      </c>
      <c r="C32" s="27">
        <v>4536</v>
      </c>
      <c r="D32" s="27">
        <v>154354</v>
      </c>
      <c r="E32" s="27">
        <v>1702</v>
      </c>
      <c r="F32" s="31">
        <v>237</v>
      </c>
      <c r="G32" s="27">
        <v>16084</v>
      </c>
      <c r="H32" s="28">
        <v>176913</v>
      </c>
      <c r="I32" s="27">
        <v>8954</v>
      </c>
      <c r="J32" s="27">
        <v>312325</v>
      </c>
      <c r="K32" s="27">
        <v>3382</v>
      </c>
      <c r="L32" s="31">
        <v>507</v>
      </c>
      <c r="M32" s="27">
        <v>32752</v>
      </c>
      <c r="N32" s="29">
        <v>357920</v>
      </c>
      <c r="O32" s="27">
        <v>13490</v>
      </c>
      <c r="P32" s="27">
        <v>466679</v>
      </c>
      <c r="Q32" s="27">
        <v>5084</v>
      </c>
      <c r="R32" s="31">
        <v>744</v>
      </c>
      <c r="S32" s="27">
        <v>48836</v>
      </c>
      <c r="T32" s="30">
        <v>534833</v>
      </c>
    </row>
    <row r="33" spans="1:20" ht="25.5" x14ac:dyDescent="0.2">
      <c r="A33" s="26" t="s">
        <v>325</v>
      </c>
      <c r="B33" s="26" t="s">
        <v>48</v>
      </c>
      <c r="C33" s="27">
        <v>1225</v>
      </c>
      <c r="D33" s="27">
        <v>1248</v>
      </c>
      <c r="E33" s="31">
        <v>684</v>
      </c>
      <c r="F33" s="27">
        <v>133532</v>
      </c>
      <c r="G33" s="27">
        <v>129252</v>
      </c>
      <c r="H33" s="28">
        <v>265941</v>
      </c>
      <c r="I33" s="27">
        <v>1808</v>
      </c>
      <c r="J33" s="27">
        <v>1934</v>
      </c>
      <c r="K33" s="27">
        <v>1026</v>
      </c>
      <c r="L33" s="27">
        <v>191698</v>
      </c>
      <c r="M33" s="27">
        <v>189721</v>
      </c>
      <c r="N33" s="29">
        <v>386187</v>
      </c>
      <c r="O33" s="27">
        <v>3033</v>
      </c>
      <c r="P33" s="27">
        <v>3182</v>
      </c>
      <c r="Q33" s="27">
        <v>1710</v>
      </c>
      <c r="R33" s="27">
        <v>325230</v>
      </c>
      <c r="S33" s="27">
        <v>318973</v>
      </c>
      <c r="T33" s="30">
        <v>652128</v>
      </c>
    </row>
    <row r="34" spans="1:20" ht="12.75" x14ac:dyDescent="0.2">
      <c r="A34" s="26" t="s">
        <v>326</v>
      </c>
      <c r="B34" s="26" t="s">
        <v>49</v>
      </c>
      <c r="C34" s="27">
        <v>22720</v>
      </c>
      <c r="D34" s="31">
        <v>561</v>
      </c>
      <c r="E34" s="31">
        <v>283</v>
      </c>
      <c r="F34" s="31">
        <v>62</v>
      </c>
      <c r="G34" s="27">
        <v>25631</v>
      </c>
      <c r="H34" s="28">
        <v>49257</v>
      </c>
      <c r="I34" s="27">
        <v>392750</v>
      </c>
      <c r="J34" s="27">
        <v>9728</v>
      </c>
      <c r="K34" s="27">
        <v>4948</v>
      </c>
      <c r="L34" s="27">
        <v>1121</v>
      </c>
      <c r="M34" s="27">
        <v>443025</v>
      </c>
      <c r="N34" s="29">
        <v>851572</v>
      </c>
      <c r="O34" s="27">
        <v>415470</v>
      </c>
      <c r="P34" s="27">
        <v>10289</v>
      </c>
      <c r="Q34" s="27">
        <v>5231</v>
      </c>
      <c r="R34" s="27">
        <v>1183</v>
      </c>
      <c r="S34" s="27">
        <v>468656</v>
      </c>
      <c r="T34" s="30">
        <v>900829</v>
      </c>
    </row>
    <row r="35" spans="1:20" ht="12.75" x14ac:dyDescent="0.2">
      <c r="A35" s="26" t="s">
        <v>327</v>
      </c>
      <c r="B35" s="26" t="s">
        <v>50</v>
      </c>
      <c r="C35" s="27">
        <v>3608</v>
      </c>
      <c r="D35" s="27">
        <v>10925</v>
      </c>
      <c r="E35" s="31">
        <v>537</v>
      </c>
      <c r="F35" s="27">
        <v>116228</v>
      </c>
      <c r="G35" s="27">
        <v>68591</v>
      </c>
      <c r="H35" s="28">
        <v>199889</v>
      </c>
      <c r="I35" s="27">
        <v>6505</v>
      </c>
      <c r="J35" s="27">
        <v>19657</v>
      </c>
      <c r="K35" s="31">
        <v>959</v>
      </c>
      <c r="L35" s="27">
        <v>205899</v>
      </c>
      <c r="M35" s="27">
        <v>122205</v>
      </c>
      <c r="N35" s="29">
        <v>355225</v>
      </c>
      <c r="O35" s="27">
        <v>10113</v>
      </c>
      <c r="P35" s="27">
        <v>30582</v>
      </c>
      <c r="Q35" s="27">
        <v>1496</v>
      </c>
      <c r="R35" s="27">
        <v>322127</v>
      </c>
      <c r="S35" s="27">
        <v>190796</v>
      </c>
      <c r="T35" s="30">
        <v>555114</v>
      </c>
    </row>
    <row r="36" spans="1:20" ht="12.75" x14ac:dyDescent="0.2">
      <c r="A36" s="26" t="s">
        <v>328</v>
      </c>
      <c r="B36" s="26" t="s">
        <v>51</v>
      </c>
      <c r="C36" s="31">
        <v>613</v>
      </c>
      <c r="D36" s="27">
        <v>3285</v>
      </c>
      <c r="E36" s="27">
        <v>147645</v>
      </c>
      <c r="F36" s="27">
        <v>1241</v>
      </c>
      <c r="G36" s="27">
        <v>1777</v>
      </c>
      <c r="H36" s="28">
        <v>154561</v>
      </c>
      <c r="I36" s="27">
        <v>1098</v>
      </c>
      <c r="J36" s="27">
        <v>5646</v>
      </c>
      <c r="K36" s="27">
        <v>256176</v>
      </c>
      <c r="L36" s="27">
        <v>2086</v>
      </c>
      <c r="M36" s="27">
        <v>3044</v>
      </c>
      <c r="N36" s="29">
        <v>268050</v>
      </c>
      <c r="O36" s="27">
        <v>1711</v>
      </c>
      <c r="P36" s="27">
        <v>8931</v>
      </c>
      <c r="Q36" s="27">
        <v>403821</v>
      </c>
      <c r="R36" s="27">
        <v>3327</v>
      </c>
      <c r="S36" s="27">
        <v>4821</v>
      </c>
      <c r="T36" s="30">
        <v>422611</v>
      </c>
    </row>
    <row r="37" spans="1:20" ht="12.75" x14ac:dyDescent="0.2">
      <c r="A37" s="26" t="s">
        <v>329</v>
      </c>
      <c r="B37" s="26" t="s">
        <v>52</v>
      </c>
      <c r="C37" s="27">
        <v>6823</v>
      </c>
      <c r="D37" s="27">
        <v>362003</v>
      </c>
      <c r="E37" s="27">
        <v>4514</v>
      </c>
      <c r="F37" s="31">
        <v>531</v>
      </c>
      <c r="G37" s="27">
        <v>139203</v>
      </c>
      <c r="H37" s="28">
        <v>513074</v>
      </c>
      <c r="I37" s="27">
        <v>8177</v>
      </c>
      <c r="J37" s="27">
        <v>432399</v>
      </c>
      <c r="K37" s="27">
        <v>5376</v>
      </c>
      <c r="L37" s="31">
        <v>641</v>
      </c>
      <c r="M37" s="27">
        <v>171013</v>
      </c>
      <c r="N37" s="29">
        <v>617606</v>
      </c>
      <c r="O37" s="27">
        <v>15000</v>
      </c>
      <c r="P37" s="27">
        <v>794402</v>
      </c>
      <c r="Q37" s="27">
        <v>9890</v>
      </c>
      <c r="R37" s="27">
        <v>1172</v>
      </c>
      <c r="S37" s="27">
        <v>310216</v>
      </c>
      <c r="T37" s="30">
        <v>1130680</v>
      </c>
    </row>
    <row r="38" spans="1:20" ht="12.75" x14ac:dyDescent="0.2">
      <c r="A38" s="26" t="s">
        <v>330</v>
      </c>
      <c r="B38" s="26" t="s">
        <v>53</v>
      </c>
      <c r="C38" s="27">
        <v>4790</v>
      </c>
      <c r="D38" s="27">
        <v>2221</v>
      </c>
      <c r="E38" s="27">
        <v>4153</v>
      </c>
      <c r="F38" s="27">
        <v>116097</v>
      </c>
      <c r="G38" s="27">
        <v>171138</v>
      </c>
      <c r="H38" s="28">
        <v>298399</v>
      </c>
      <c r="I38" s="27">
        <v>11467</v>
      </c>
      <c r="J38" s="27">
        <v>5339</v>
      </c>
      <c r="K38" s="27">
        <v>9693</v>
      </c>
      <c r="L38" s="27">
        <v>270746</v>
      </c>
      <c r="M38" s="27">
        <v>402557</v>
      </c>
      <c r="N38" s="29">
        <v>699802</v>
      </c>
      <c r="O38" s="27">
        <v>16257</v>
      </c>
      <c r="P38" s="27">
        <v>7560</v>
      </c>
      <c r="Q38" s="27">
        <v>13846</v>
      </c>
      <c r="R38" s="27">
        <v>386843</v>
      </c>
      <c r="S38" s="27">
        <v>573695</v>
      </c>
      <c r="T38" s="30">
        <v>998201</v>
      </c>
    </row>
    <row r="39" spans="1:20" ht="12.75" x14ac:dyDescent="0.2">
      <c r="A39" s="26" t="s">
        <v>331</v>
      </c>
      <c r="B39" s="26" t="s">
        <v>54</v>
      </c>
      <c r="C39" s="27">
        <v>211171</v>
      </c>
      <c r="D39" s="27">
        <v>2792</v>
      </c>
      <c r="E39" s="27">
        <v>3996</v>
      </c>
      <c r="F39" s="27">
        <v>1101</v>
      </c>
      <c r="G39" s="27">
        <v>30400</v>
      </c>
      <c r="H39" s="28">
        <v>249460</v>
      </c>
      <c r="I39" s="27">
        <v>357860</v>
      </c>
      <c r="J39" s="27">
        <v>4717</v>
      </c>
      <c r="K39" s="27">
        <v>6639</v>
      </c>
      <c r="L39" s="27">
        <v>1862</v>
      </c>
      <c r="M39" s="27">
        <v>50603</v>
      </c>
      <c r="N39" s="29">
        <v>421681</v>
      </c>
      <c r="O39" s="27">
        <v>569031</v>
      </c>
      <c r="P39" s="27">
        <v>7509</v>
      </c>
      <c r="Q39" s="27">
        <v>10635</v>
      </c>
      <c r="R39" s="27">
        <v>2963</v>
      </c>
      <c r="S39" s="27">
        <v>81003</v>
      </c>
      <c r="T39" s="30">
        <v>671141</v>
      </c>
    </row>
    <row r="40" spans="1:20" ht="12.75" x14ac:dyDescent="0.2">
      <c r="A40" s="26" t="s">
        <v>332</v>
      </c>
      <c r="B40" s="26" t="s">
        <v>55</v>
      </c>
      <c r="C40" s="27">
        <v>53528</v>
      </c>
      <c r="D40" s="27">
        <v>10241</v>
      </c>
      <c r="E40" s="27">
        <v>74464</v>
      </c>
      <c r="F40" s="27">
        <v>4098</v>
      </c>
      <c r="G40" s="27">
        <v>50868</v>
      </c>
      <c r="H40" s="28">
        <v>193199</v>
      </c>
      <c r="I40" s="27">
        <v>456540</v>
      </c>
      <c r="J40" s="27">
        <v>86942</v>
      </c>
      <c r="K40" s="27">
        <v>630948</v>
      </c>
      <c r="L40" s="27">
        <v>34815</v>
      </c>
      <c r="M40" s="27">
        <v>433002</v>
      </c>
      <c r="N40" s="29">
        <v>1642247</v>
      </c>
      <c r="O40" s="27">
        <v>510068</v>
      </c>
      <c r="P40" s="27">
        <v>97183</v>
      </c>
      <c r="Q40" s="27">
        <v>705412</v>
      </c>
      <c r="R40" s="27">
        <v>38913</v>
      </c>
      <c r="S40" s="27">
        <v>483870</v>
      </c>
      <c r="T40" s="30">
        <v>1835446</v>
      </c>
    </row>
    <row r="41" spans="1:20" ht="12.75" x14ac:dyDescent="0.2">
      <c r="A41" s="26" t="s">
        <v>333</v>
      </c>
      <c r="B41" s="26" t="s">
        <v>56</v>
      </c>
      <c r="C41" s="27">
        <v>2977</v>
      </c>
      <c r="D41" s="27">
        <v>4477</v>
      </c>
      <c r="E41" s="27">
        <v>1009</v>
      </c>
      <c r="F41" s="27">
        <v>61808</v>
      </c>
      <c r="G41" s="27">
        <v>328176</v>
      </c>
      <c r="H41" s="28">
        <v>398447</v>
      </c>
      <c r="I41" s="27">
        <v>4045</v>
      </c>
      <c r="J41" s="27">
        <v>6334</v>
      </c>
      <c r="K41" s="27">
        <v>1314</v>
      </c>
      <c r="L41" s="27">
        <v>80301</v>
      </c>
      <c r="M41" s="27">
        <v>423423</v>
      </c>
      <c r="N41" s="29">
        <v>515417</v>
      </c>
      <c r="O41" s="27">
        <v>7022</v>
      </c>
      <c r="P41" s="27">
        <v>10811</v>
      </c>
      <c r="Q41" s="27">
        <v>2323</v>
      </c>
      <c r="R41" s="27">
        <v>142109</v>
      </c>
      <c r="S41" s="27">
        <v>751599</v>
      </c>
      <c r="T41" s="30">
        <v>913864</v>
      </c>
    </row>
    <row r="42" spans="1:20" ht="12.75" x14ac:dyDescent="0.2">
      <c r="A42" s="26" t="s">
        <v>334</v>
      </c>
      <c r="B42" s="26" t="s">
        <v>57</v>
      </c>
      <c r="C42" s="27">
        <v>4093</v>
      </c>
      <c r="D42" s="27">
        <v>5957</v>
      </c>
      <c r="E42" s="27">
        <v>37248</v>
      </c>
      <c r="F42" s="31">
        <v>925</v>
      </c>
      <c r="G42" s="27">
        <v>137033</v>
      </c>
      <c r="H42" s="28">
        <v>185256</v>
      </c>
      <c r="I42" s="27">
        <v>11830</v>
      </c>
      <c r="J42" s="27">
        <v>16670</v>
      </c>
      <c r="K42" s="27">
        <v>103255</v>
      </c>
      <c r="L42" s="27">
        <v>2487</v>
      </c>
      <c r="M42" s="27">
        <v>385168</v>
      </c>
      <c r="N42" s="29">
        <v>519410</v>
      </c>
      <c r="O42" s="27">
        <v>15923</v>
      </c>
      <c r="P42" s="27">
        <v>22627</v>
      </c>
      <c r="Q42" s="27">
        <v>140503</v>
      </c>
      <c r="R42" s="27">
        <v>3412</v>
      </c>
      <c r="S42" s="27">
        <v>522201</v>
      </c>
      <c r="T42" s="30">
        <v>704666</v>
      </c>
    </row>
    <row r="43" spans="1:20" ht="12.75" x14ac:dyDescent="0.2">
      <c r="A43" s="26" t="s">
        <v>335</v>
      </c>
      <c r="B43" s="26" t="s">
        <v>58</v>
      </c>
      <c r="C43" s="27">
        <v>1476</v>
      </c>
      <c r="D43" s="31">
        <v>870</v>
      </c>
      <c r="E43" s="27">
        <v>54943</v>
      </c>
      <c r="F43" s="31">
        <v>501</v>
      </c>
      <c r="G43" s="27">
        <v>65992</v>
      </c>
      <c r="H43" s="28">
        <v>123782</v>
      </c>
      <c r="I43" s="27">
        <v>3602</v>
      </c>
      <c r="J43" s="27">
        <v>2129</v>
      </c>
      <c r="K43" s="27">
        <v>130211</v>
      </c>
      <c r="L43" s="27">
        <v>1134</v>
      </c>
      <c r="M43" s="27">
        <v>155088</v>
      </c>
      <c r="N43" s="29">
        <v>292164</v>
      </c>
      <c r="O43" s="27">
        <v>5078</v>
      </c>
      <c r="P43" s="27">
        <v>2999</v>
      </c>
      <c r="Q43" s="27">
        <v>185154</v>
      </c>
      <c r="R43" s="27">
        <v>1635</v>
      </c>
      <c r="S43" s="27">
        <v>221080</v>
      </c>
      <c r="T43" s="30">
        <v>415946</v>
      </c>
    </row>
    <row r="44" spans="1:20" ht="12.75" x14ac:dyDescent="0.2">
      <c r="A44" s="26" t="s">
        <v>336</v>
      </c>
      <c r="B44" s="26" t="s">
        <v>59</v>
      </c>
      <c r="C44" s="27">
        <v>20053</v>
      </c>
      <c r="D44" s="27">
        <v>10213</v>
      </c>
      <c r="E44" s="27">
        <v>144959</v>
      </c>
      <c r="F44" s="27">
        <v>2132</v>
      </c>
      <c r="G44" s="27">
        <v>258574</v>
      </c>
      <c r="H44" s="28">
        <v>435931</v>
      </c>
      <c r="I44" s="27">
        <v>22676</v>
      </c>
      <c r="J44" s="27">
        <v>11671</v>
      </c>
      <c r="K44" s="27">
        <v>160885</v>
      </c>
      <c r="L44" s="27">
        <v>2279</v>
      </c>
      <c r="M44" s="27">
        <v>297252</v>
      </c>
      <c r="N44" s="29">
        <v>494763</v>
      </c>
      <c r="O44" s="27">
        <v>42729</v>
      </c>
      <c r="P44" s="27">
        <v>21884</v>
      </c>
      <c r="Q44" s="27">
        <v>305844</v>
      </c>
      <c r="R44" s="27">
        <v>4411</v>
      </c>
      <c r="S44" s="27">
        <v>555826</v>
      </c>
      <c r="T44" s="30">
        <v>930694</v>
      </c>
    </row>
    <row r="45" spans="1:20" ht="12.75" x14ac:dyDescent="0.2">
      <c r="A45" s="26" t="s">
        <v>337</v>
      </c>
      <c r="B45" s="26" t="s">
        <v>60</v>
      </c>
      <c r="C45" s="27">
        <v>160853</v>
      </c>
      <c r="D45" s="27">
        <v>2339</v>
      </c>
      <c r="E45" s="27">
        <v>2059</v>
      </c>
      <c r="F45" s="31">
        <v>770</v>
      </c>
      <c r="G45" s="27">
        <v>19082</v>
      </c>
      <c r="H45" s="28">
        <v>185103</v>
      </c>
      <c r="I45" s="27">
        <v>716753</v>
      </c>
      <c r="J45" s="27">
        <v>10310</v>
      </c>
      <c r="K45" s="27">
        <v>9083</v>
      </c>
      <c r="L45" s="27">
        <v>3345</v>
      </c>
      <c r="M45" s="27">
        <v>85106</v>
      </c>
      <c r="N45" s="29">
        <v>824597</v>
      </c>
      <c r="O45" s="27">
        <v>877606</v>
      </c>
      <c r="P45" s="27">
        <v>12649</v>
      </c>
      <c r="Q45" s="27">
        <v>11142</v>
      </c>
      <c r="R45" s="27">
        <v>4115</v>
      </c>
      <c r="S45" s="27">
        <v>104188</v>
      </c>
      <c r="T45" s="30">
        <v>1009700</v>
      </c>
    </row>
    <row r="46" spans="1:20" ht="12.75" x14ac:dyDescent="0.2">
      <c r="A46" s="26" t="s">
        <v>338</v>
      </c>
      <c r="B46" s="26" t="s">
        <v>61</v>
      </c>
      <c r="C46" s="27">
        <v>4702</v>
      </c>
      <c r="D46" s="27">
        <v>202036</v>
      </c>
      <c r="E46" s="27">
        <v>1489</v>
      </c>
      <c r="F46" s="31">
        <v>457</v>
      </c>
      <c r="G46" s="27">
        <v>14729</v>
      </c>
      <c r="H46" s="28">
        <v>223413</v>
      </c>
      <c r="I46" s="27">
        <v>5717</v>
      </c>
      <c r="J46" s="27">
        <v>245324</v>
      </c>
      <c r="K46" s="27">
        <v>1803</v>
      </c>
      <c r="L46" s="31">
        <v>636</v>
      </c>
      <c r="M46" s="27">
        <v>17290</v>
      </c>
      <c r="N46" s="29">
        <v>270770</v>
      </c>
      <c r="O46" s="27">
        <v>10419</v>
      </c>
      <c r="P46" s="27">
        <v>447360</v>
      </c>
      <c r="Q46" s="27">
        <v>3292</v>
      </c>
      <c r="R46" s="27">
        <v>1093</v>
      </c>
      <c r="S46" s="27">
        <v>32019</v>
      </c>
      <c r="T46" s="30">
        <v>494183</v>
      </c>
    </row>
    <row r="47" spans="1:20" ht="12.75" x14ac:dyDescent="0.2">
      <c r="A47" s="26" t="s">
        <v>339</v>
      </c>
      <c r="B47" s="26" t="s">
        <v>62</v>
      </c>
      <c r="C47" s="31">
        <v>392</v>
      </c>
      <c r="D47" s="31">
        <v>495</v>
      </c>
      <c r="E47" s="31">
        <v>102</v>
      </c>
      <c r="F47" s="27">
        <v>48777</v>
      </c>
      <c r="G47" s="27">
        <v>38201</v>
      </c>
      <c r="H47" s="28">
        <v>87967</v>
      </c>
      <c r="I47" s="27">
        <v>1298</v>
      </c>
      <c r="J47" s="27">
        <v>1591</v>
      </c>
      <c r="K47" s="31">
        <v>338</v>
      </c>
      <c r="L47" s="27">
        <v>147759</v>
      </c>
      <c r="M47" s="27">
        <v>134882</v>
      </c>
      <c r="N47" s="29">
        <v>285868</v>
      </c>
      <c r="O47" s="27">
        <v>1690</v>
      </c>
      <c r="P47" s="27">
        <v>2086</v>
      </c>
      <c r="Q47" s="31">
        <v>440</v>
      </c>
      <c r="R47" s="27">
        <v>196536</v>
      </c>
      <c r="S47" s="27">
        <v>173083</v>
      </c>
      <c r="T47" s="30">
        <v>373835</v>
      </c>
    </row>
    <row r="48" spans="1:20" ht="12.75" x14ac:dyDescent="0.2">
      <c r="A48" s="26" t="s">
        <v>340</v>
      </c>
      <c r="B48" s="26" t="s">
        <v>63</v>
      </c>
      <c r="C48" s="27">
        <v>382765</v>
      </c>
      <c r="D48" s="27">
        <v>58664</v>
      </c>
      <c r="E48" s="27">
        <v>4077</v>
      </c>
      <c r="F48" s="27">
        <v>19130</v>
      </c>
      <c r="G48" s="27">
        <v>79186</v>
      </c>
      <c r="H48" s="28">
        <v>543822</v>
      </c>
      <c r="I48" s="27">
        <v>689874</v>
      </c>
      <c r="J48" s="27">
        <v>107370</v>
      </c>
      <c r="K48" s="27">
        <v>7408</v>
      </c>
      <c r="L48" s="27">
        <v>34291</v>
      </c>
      <c r="M48" s="27">
        <v>146789</v>
      </c>
      <c r="N48" s="29">
        <v>985732</v>
      </c>
      <c r="O48" s="27">
        <v>1072639</v>
      </c>
      <c r="P48" s="27">
        <v>166034</v>
      </c>
      <c r="Q48" s="27">
        <v>11485</v>
      </c>
      <c r="R48" s="27">
        <v>53421</v>
      </c>
      <c r="S48" s="27">
        <v>225975</v>
      </c>
      <c r="T48" s="30">
        <v>1529554</v>
      </c>
    </row>
    <row r="49" spans="1:20" ht="12.75" x14ac:dyDescent="0.2">
      <c r="A49" s="26" t="s">
        <v>341</v>
      </c>
      <c r="B49" s="26" t="s">
        <v>64</v>
      </c>
      <c r="C49" s="27">
        <v>6024</v>
      </c>
      <c r="D49" s="27">
        <v>99089</v>
      </c>
      <c r="E49" s="27">
        <v>1062</v>
      </c>
      <c r="F49" s="27">
        <v>234376</v>
      </c>
      <c r="G49" s="27">
        <v>50304</v>
      </c>
      <c r="H49" s="28">
        <v>390855</v>
      </c>
      <c r="I49" s="27">
        <v>14159</v>
      </c>
      <c r="J49" s="27">
        <v>229638</v>
      </c>
      <c r="K49" s="27">
        <v>2336</v>
      </c>
      <c r="L49" s="27">
        <v>542140</v>
      </c>
      <c r="M49" s="27">
        <v>118995</v>
      </c>
      <c r="N49" s="29">
        <v>907268</v>
      </c>
      <c r="O49" s="27">
        <v>20183</v>
      </c>
      <c r="P49" s="27">
        <v>328727</v>
      </c>
      <c r="Q49" s="27">
        <v>3398</v>
      </c>
      <c r="R49" s="27">
        <v>776516</v>
      </c>
      <c r="S49" s="27">
        <v>169299</v>
      </c>
      <c r="T49" s="30">
        <v>1298123</v>
      </c>
    </row>
    <row r="50" spans="1:20" ht="12.75" x14ac:dyDescent="0.2">
      <c r="A50" s="26" t="s">
        <v>342</v>
      </c>
      <c r="B50" s="26" t="s">
        <v>65</v>
      </c>
      <c r="C50" s="27">
        <v>3415</v>
      </c>
      <c r="D50" s="27">
        <v>2729</v>
      </c>
      <c r="E50" s="27">
        <v>1809</v>
      </c>
      <c r="F50" s="27">
        <v>85889</v>
      </c>
      <c r="G50" s="27">
        <v>215940</v>
      </c>
      <c r="H50" s="28">
        <v>309782</v>
      </c>
      <c r="I50" s="27">
        <v>5212</v>
      </c>
      <c r="J50" s="27">
        <v>4252</v>
      </c>
      <c r="K50" s="27">
        <v>2805</v>
      </c>
      <c r="L50" s="27">
        <v>127015</v>
      </c>
      <c r="M50" s="27">
        <v>339351</v>
      </c>
      <c r="N50" s="29">
        <v>478635</v>
      </c>
      <c r="O50" s="27">
        <v>8627</v>
      </c>
      <c r="P50" s="27">
        <v>6981</v>
      </c>
      <c r="Q50" s="27">
        <v>4614</v>
      </c>
      <c r="R50" s="27">
        <v>212904</v>
      </c>
      <c r="S50" s="27">
        <v>555291</v>
      </c>
      <c r="T50" s="30">
        <v>788417</v>
      </c>
    </row>
    <row r="51" spans="1:20" ht="12.75" x14ac:dyDescent="0.2">
      <c r="A51" s="26" t="s">
        <v>343</v>
      </c>
      <c r="B51" s="26" t="s">
        <v>66</v>
      </c>
      <c r="C51" s="27">
        <v>9429</v>
      </c>
      <c r="D51" s="27">
        <v>24899</v>
      </c>
      <c r="E51" s="27">
        <v>1425</v>
      </c>
      <c r="F51" s="27">
        <v>279047</v>
      </c>
      <c r="G51" s="27">
        <v>5336</v>
      </c>
      <c r="H51" s="28">
        <v>320136</v>
      </c>
      <c r="I51" s="27">
        <v>18827</v>
      </c>
      <c r="J51" s="27">
        <v>46613</v>
      </c>
      <c r="K51" s="27">
        <v>2716</v>
      </c>
      <c r="L51" s="27">
        <v>494766</v>
      </c>
      <c r="M51" s="27">
        <v>9658</v>
      </c>
      <c r="N51" s="29">
        <v>572580</v>
      </c>
      <c r="O51" s="27">
        <v>28256</v>
      </c>
      <c r="P51" s="27">
        <v>71512</v>
      </c>
      <c r="Q51" s="27">
        <v>4141</v>
      </c>
      <c r="R51" s="27">
        <v>773813</v>
      </c>
      <c r="S51" s="27">
        <v>14994</v>
      </c>
      <c r="T51" s="30">
        <v>892716</v>
      </c>
    </row>
    <row r="52" spans="1:20" ht="12.75" x14ac:dyDescent="0.2">
      <c r="A52" s="26" t="s">
        <v>344</v>
      </c>
      <c r="B52" s="26" t="s">
        <v>67</v>
      </c>
      <c r="C52" s="27">
        <v>3813</v>
      </c>
      <c r="D52" s="27">
        <v>1739</v>
      </c>
      <c r="E52" s="27">
        <v>87701</v>
      </c>
      <c r="F52" s="31">
        <v>356</v>
      </c>
      <c r="G52" s="27">
        <v>96137</v>
      </c>
      <c r="H52" s="28">
        <v>189746</v>
      </c>
      <c r="I52" s="27">
        <v>8285</v>
      </c>
      <c r="J52" s="27">
        <v>3765</v>
      </c>
      <c r="K52" s="27">
        <v>187375</v>
      </c>
      <c r="L52" s="31">
        <v>749</v>
      </c>
      <c r="M52" s="27">
        <v>206641</v>
      </c>
      <c r="N52" s="29">
        <v>406815</v>
      </c>
      <c r="O52" s="27">
        <v>12098</v>
      </c>
      <c r="P52" s="27">
        <v>5504</v>
      </c>
      <c r="Q52" s="27">
        <v>275076</v>
      </c>
      <c r="R52" s="27">
        <v>1105</v>
      </c>
      <c r="S52" s="27">
        <v>302778</v>
      </c>
      <c r="T52" s="30">
        <v>596561</v>
      </c>
    </row>
    <row r="53" spans="1:20" ht="12.75" x14ac:dyDescent="0.2">
      <c r="A53" s="26" t="s">
        <v>345</v>
      </c>
      <c r="B53" s="26" t="s">
        <v>68</v>
      </c>
      <c r="C53" s="27">
        <v>2540</v>
      </c>
      <c r="D53" s="27">
        <v>2581</v>
      </c>
      <c r="E53" s="27">
        <v>62778</v>
      </c>
      <c r="F53" s="31">
        <v>399</v>
      </c>
      <c r="G53" s="27">
        <v>67356</v>
      </c>
      <c r="H53" s="28">
        <v>135654</v>
      </c>
      <c r="I53" s="27">
        <v>6777</v>
      </c>
      <c r="J53" s="27">
        <v>7247</v>
      </c>
      <c r="K53" s="27">
        <v>166335</v>
      </c>
      <c r="L53" s="27">
        <v>1030</v>
      </c>
      <c r="M53" s="27">
        <v>195770</v>
      </c>
      <c r="N53" s="29">
        <v>377159</v>
      </c>
      <c r="O53" s="27">
        <v>9317</v>
      </c>
      <c r="P53" s="27">
        <v>9828</v>
      </c>
      <c r="Q53" s="27">
        <v>229113</v>
      </c>
      <c r="R53" s="27">
        <v>1429</v>
      </c>
      <c r="S53" s="27">
        <v>263126</v>
      </c>
      <c r="T53" s="30">
        <v>512813</v>
      </c>
    </row>
    <row r="54" spans="1:20" ht="12.75" x14ac:dyDescent="0.2">
      <c r="A54" s="26" t="s">
        <v>346</v>
      </c>
      <c r="B54" s="26" t="s">
        <v>69</v>
      </c>
      <c r="C54" s="27">
        <v>5900</v>
      </c>
      <c r="D54" s="27">
        <v>554459</v>
      </c>
      <c r="E54" s="27">
        <v>2628</v>
      </c>
      <c r="F54" s="27">
        <v>1208</v>
      </c>
      <c r="G54" s="27">
        <v>130552</v>
      </c>
      <c r="H54" s="28">
        <v>694747</v>
      </c>
      <c r="I54" s="27">
        <v>5006</v>
      </c>
      <c r="J54" s="27">
        <v>488315</v>
      </c>
      <c r="K54" s="27">
        <v>2206</v>
      </c>
      <c r="L54" s="27">
        <v>1030</v>
      </c>
      <c r="M54" s="27">
        <v>116050</v>
      </c>
      <c r="N54" s="29">
        <v>612607</v>
      </c>
      <c r="O54" s="27">
        <v>10906</v>
      </c>
      <c r="P54" s="27">
        <v>1042774</v>
      </c>
      <c r="Q54" s="27">
        <v>4834</v>
      </c>
      <c r="R54" s="27">
        <v>2238</v>
      </c>
      <c r="S54" s="27">
        <v>246602</v>
      </c>
      <c r="T54" s="30">
        <v>1307354</v>
      </c>
    </row>
    <row r="55" spans="1:20" ht="25.5" x14ac:dyDescent="0.2">
      <c r="A55" s="26" t="s">
        <v>347</v>
      </c>
      <c r="B55" s="26" t="s">
        <v>70</v>
      </c>
      <c r="C55" s="27">
        <v>24512</v>
      </c>
      <c r="D55" s="27">
        <v>9638</v>
      </c>
      <c r="E55" s="27">
        <v>12799</v>
      </c>
      <c r="F55" s="27">
        <v>5218</v>
      </c>
      <c r="G55" s="27">
        <v>14459</v>
      </c>
      <c r="H55" s="28">
        <v>66626</v>
      </c>
      <c r="I55" s="27">
        <v>57232</v>
      </c>
      <c r="J55" s="27">
        <v>22642</v>
      </c>
      <c r="K55" s="27">
        <v>30308</v>
      </c>
      <c r="L55" s="27">
        <v>12262</v>
      </c>
      <c r="M55" s="27">
        <v>34097</v>
      </c>
      <c r="N55" s="29">
        <v>156541</v>
      </c>
      <c r="O55" s="27">
        <v>81744</v>
      </c>
      <c r="P55" s="27">
        <v>32280</v>
      </c>
      <c r="Q55" s="27">
        <v>43107</v>
      </c>
      <c r="R55" s="27">
        <v>17480</v>
      </c>
      <c r="S55" s="27">
        <v>48556</v>
      </c>
      <c r="T55" s="30">
        <v>223167</v>
      </c>
    </row>
    <row r="56" spans="1:20" ht="25.5" x14ac:dyDescent="0.2">
      <c r="A56" s="26" t="s">
        <v>348</v>
      </c>
      <c r="B56" s="26" t="s">
        <v>71</v>
      </c>
      <c r="C56" s="27">
        <v>117347</v>
      </c>
      <c r="D56" s="27">
        <v>19399</v>
      </c>
      <c r="E56" s="27">
        <v>16721</v>
      </c>
      <c r="F56" s="27">
        <v>10388</v>
      </c>
      <c r="G56" s="27">
        <v>63034</v>
      </c>
      <c r="H56" s="28">
        <v>226889</v>
      </c>
      <c r="I56" s="27">
        <v>167314</v>
      </c>
      <c r="J56" s="27">
        <v>26648</v>
      </c>
      <c r="K56" s="27">
        <v>23109</v>
      </c>
      <c r="L56" s="27">
        <v>14263</v>
      </c>
      <c r="M56" s="27">
        <v>81967</v>
      </c>
      <c r="N56" s="29">
        <v>313301</v>
      </c>
      <c r="O56" s="27">
        <v>284661</v>
      </c>
      <c r="P56" s="27">
        <v>46047</v>
      </c>
      <c r="Q56" s="27">
        <v>39830</v>
      </c>
      <c r="R56" s="27">
        <v>24651</v>
      </c>
      <c r="S56" s="27">
        <v>145001</v>
      </c>
      <c r="T56" s="30">
        <v>540190</v>
      </c>
    </row>
    <row r="57" spans="1:20" ht="12.75" x14ac:dyDescent="0.2">
      <c r="A57" s="26" t="s">
        <v>349</v>
      </c>
      <c r="B57" s="26" t="s">
        <v>72</v>
      </c>
      <c r="C57" s="27">
        <v>76323</v>
      </c>
      <c r="D57" s="27">
        <v>244967</v>
      </c>
      <c r="E57" s="27">
        <v>18380</v>
      </c>
      <c r="F57" s="27">
        <v>14517</v>
      </c>
      <c r="G57" s="27">
        <v>124044</v>
      </c>
      <c r="H57" s="28">
        <v>478231</v>
      </c>
      <c r="I57" s="27">
        <v>62997</v>
      </c>
      <c r="J57" s="27">
        <v>202872</v>
      </c>
      <c r="K57" s="27">
        <v>15185</v>
      </c>
      <c r="L57" s="27">
        <v>11892</v>
      </c>
      <c r="M57" s="27">
        <v>103468</v>
      </c>
      <c r="N57" s="29">
        <v>396414</v>
      </c>
      <c r="O57" s="27">
        <v>139320</v>
      </c>
      <c r="P57" s="27">
        <v>447839</v>
      </c>
      <c r="Q57" s="27">
        <v>33565</v>
      </c>
      <c r="R57" s="27">
        <v>26409</v>
      </c>
      <c r="S57" s="27">
        <v>227512</v>
      </c>
      <c r="T57" s="30">
        <v>874645</v>
      </c>
    </row>
    <row r="58" spans="1:20" ht="25.5" x14ac:dyDescent="0.2">
      <c r="A58" s="26" t="s">
        <v>350</v>
      </c>
      <c r="B58" s="26" t="s">
        <v>73</v>
      </c>
      <c r="C58" s="27">
        <v>11443</v>
      </c>
      <c r="D58" s="27">
        <v>12222</v>
      </c>
      <c r="E58" s="31">
        <v>594</v>
      </c>
      <c r="F58" s="27">
        <v>22601</v>
      </c>
      <c r="G58" s="27">
        <v>2112</v>
      </c>
      <c r="H58" s="28">
        <v>48972</v>
      </c>
      <c r="I58" s="27">
        <v>20723</v>
      </c>
      <c r="J58" s="27">
        <v>22501</v>
      </c>
      <c r="K58" s="31">
        <v>901</v>
      </c>
      <c r="L58" s="27">
        <v>39817</v>
      </c>
      <c r="M58" s="27">
        <v>3507</v>
      </c>
      <c r="N58" s="29">
        <v>87449</v>
      </c>
      <c r="O58" s="27">
        <v>32166</v>
      </c>
      <c r="P58" s="27">
        <v>34723</v>
      </c>
      <c r="Q58" s="27">
        <v>1495</v>
      </c>
      <c r="R58" s="27">
        <v>62418</v>
      </c>
      <c r="S58" s="27">
        <v>5619</v>
      </c>
      <c r="T58" s="30">
        <v>136421</v>
      </c>
    </row>
    <row r="59" spans="1:20" ht="25.5" x14ac:dyDescent="0.2">
      <c r="A59" s="26" t="s">
        <v>351</v>
      </c>
      <c r="B59" s="26" t="s">
        <v>74</v>
      </c>
      <c r="C59" s="31">
        <v>62</v>
      </c>
      <c r="D59" s="31">
        <v>87</v>
      </c>
      <c r="E59" s="31">
        <v>141</v>
      </c>
      <c r="F59" s="27">
        <v>16843</v>
      </c>
      <c r="G59" s="27">
        <v>11133</v>
      </c>
      <c r="H59" s="28">
        <v>28266</v>
      </c>
      <c r="I59" s="31">
        <v>119</v>
      </c>
      <c r="J59" s="31">
        <v>171</v>
      </c>
      <c r="K59" s="31">
        <v>309</v>
      </c>
      <c r="L59" s="27">
        <v>35807</v>
      </c>
      <c r="M59" s="27">
        <v>23528</v>
      </c>
      <c r="N59" s="29">
        <v>59934</v>
      </c>
      <c r="O59" s="31">
        <v>181</v>
      </c>
      <c r="P59" s="31">
        <v>258</v>
      </c>
      <c r="Q59" s="31">
        <v>450</v>
      </c>
      <c r="R59" s="27">
        <v>52650</v>
      </c>
      <c r="S59" s="27">
        <v>34661</v>
      </c>
      <c r="T59" s="30">
        <v>88200</v>
      </c>
    </row>
    <row r="60" spans="1:20" ht="25.5" x14ac:dyDescent="0.2">
      <c r="A60" s="26" t="s">
        <v>352</v>
      </c>
      <c r="B60" s="26" t="s">
        <v>75</v>
      </c>
      <c r="C60" s="27">
        <v>10513</v>
      </c>
      <c r="D60" s="27">
        <v>3321</v>
      </c>
      <c r="E60" s="27">
        <v>1839</v>
      </c>
      <c r="F60" s="31">
        <v>760</v>
      </c>
      <c r="G60" s="27">
        <v>3027</v>
      </c>
      <c r="H60" s="28">
        <v>19460</v>
      </c>
      <c r="I60" s="27">
        <v>4521</v>
      </c>
      <c r="J60" s="27">
        <v>1424</v>
      </c>
      <c r="K60" s="31">
        <v>795</v>
      </c>
      <c r="L60" s="31">
        <v>332</v>
      </c>
      <c r="M60" s="27">
        <v>1288</v>
      </c>
      <c r="N60" s="29">
        <v>8360</v>
      </c>
      <c r="O60" s="27">
        <v>15034</v>
      </c>
      <c r="P60" s="27">
        <v>4745</v>
      </c>
      <c r="Q60" s="27">
        <v>2634</v>
      </c>
      <c r="R60" s="27">
        <v>1092</v>
      </c>
      <c r="S60" s="27">
        <v>4315</v>
      </c>
      <c r="T60" s="30">
        <v>27820</v>
      </c>
    </row>
    <row r="61" spans="1:20" ht="25.5" x14ac:dyDescent="0.2">
      <c r="A61" s="26" t="s">
        <v>353</v>
      </c>
      <c r="B61" s="26" t="s">
        <v>76</v>
      </c>
      <c r="C61" s="27">
        <v>17373</v>
      </c>
      <c r="D61" s="27">
        <v>24085</v>
      </c>
      <c r="E61" s="27">
        <v>7735</v>
      </c>
      <c r="F61" s="27">
        <v>3806</v>
      </c>
      <c r="G61" s="27">
        <v>54323</v>
      </c>
      <c r="H61" s="28">
        <v>107322</v>
      </c>
      <c r="I61" s="27">
        <v>11932</v>
      </c>
      <c r="J61" s="27">
        <v>18025</v>
      </c>
      <c r="K61" s="27">
        <v>5218</v>
      </c>
      <c r="L61" s="27">
        <v>2464</v>
      </c>
      <c r="M61" s="27">
        <v>36769</v>
      </c>
      <c r="N61" s="29">
        <v>74408</v>
      </c>
      <c r="O61" s="27">
        <v>29305</v>
      </c>
      <c r="P61" s="27">
        <v>42110</v>
      </c>
      <c r="Q61" s="27">
        <v>12953</v>
      </c>
      <c r="R61" s="27">
        <v>6270</v>
      </c>
      <c r="S61" s="27">
        <v>91092</v>
      </c>
      <c r="T61" s="30">
        <v>181730</v>
      </c>
    </row>
    <row r="62" spans="1:20" ht="38.25" x14ac:dyDescent="0.2">
      <c r="A62" s="26" t="s">
        <v>354</v>
      </c>
      <c r="B62" s="26" t="s">
        <v>77</v>
      </c>
      <c r="C62" s="27">
        <v>41815</v>
      </c>
      <c r="D62" s="27">
        <v>10710</v>
      </c>
      <c r="E62" s="27">
        <v>4809</v>
      </c>
      <c r="F62" s="27">
        <v>3274</v>
      </c>
      <c r="G62" s="27">
        <v>12662</v>
      </c>
      <c r="H62" s="28">
        <v>73270</v>
      </c>
      <c r="I62" s="27">
        <v>24758</v>
      </c>
      <c r="J62" s="27">
        <v>6327</v>
      </c>
      <c r="K62" s="27">
        <v>2836</v>
      </c>
      <c r="L62" s="27">
        <v>1951</v>
      </c>
      <c r="M62" s="27">
        <v>7488</v>
      </c>
      <c r="N62" s="29">
        <v>43360</v>
      </c>
      <c r="O62" s="27">
        <v>66573</v>
      </c>
      <c r="P62" s="27">
        <v>17037</v>
      </c>
      <c r="Q62" s="27">
        <v>7645</v>
      </c>
      <c r="R62" s="27">
        <v>5225</v>
      </c>
      <c r="S62" s="27">
        <v>20150</v>
      </c>
      <c r="T62" s="30">
        <v>116630</v>
      </c>
    </row>
    <row r="63" spans="1:20" ht="38.25" x14ac:dyDescent="0.2">
      <c r="A63" s="26" t="s">
        <v>355</v>
      </c>
      <c r="B63" s="26" t="s">
        <v>31</v>
      </c>
      <c r="C63" s="27">
        <v>9659</v>
      </c>
      <c r="D63" s="27">
        <v>237078</v>
      </c>
      <c r="E63" s="27">
        <v>190060</v>
      </c>
      <c r="F63" s="31">
        <v>928</v>
      </c>
      <c r="G63" s="27">
        <v>149594</v>
      </c>
      <c r="H63" s="28">
        <v>587319</v>
      </c>
      <c r="I63" s="27">
        <v>20457</v>
      </c>
      <c r="J63" s="27">
        <v>501887</v>
      </c>
      <c r="K63" s="27">
        <v>404601</v>
      </c>
      <c r="L63" s="27">
        <v>1960</v>
      </c>
      <c r="M63" s="27">
        <v>319817</v>
      </c>
      <c r="N63" s="29">
        <v>1248722</v>
      </c>
      <c r="O63" s="27">
        <v>30116</v>
      </c>
      <c r="P63" s="27">
        <v>738965</v>
      </c>
      <c r="Q63" s="27">
        <v>594661</v>
      </c>
      <c r="R63" s="27">
        <v>2888</v>
      </c>
      <c r="S63" s="27">
        <v>469411</v>
      </c>
      <c r="T63" s="30">
        <v>1836041</v>
      </c>
    </row>
    <row r="64" spans="1:20" ht="38.25" x14ac:dyDescent="0.2">
      <c r="A64" s="26" t="s">
        <v>356</v>
      </c>
      <c r="B64" s="26" t="s">
        <v>36</v>
      </c>
      <c r="C64" s="27">
        <v>555070</v>
      </c>
      <c r="D64" s="27">
        <v>605890</v>
      </c>
      <c r="E64" s="27">
        <v>29247</v>
      </c>
      <c r="F64" s="27">
        <v>955803</v>
      </c>
      <c r="G64" s="27">
        <v>110331</v>
      </c>
      <c r="H64" s="28">
        <v>2256341</v>
      </c>
      <c r="I64" s="27">
        <v>580675</v>
      </c>
      <c r="J64" s="27">
        <v>645669</v>
      </c>
      <c r="K64" s="27">
        <v>29206</v>
      </c>
      <c r="L64" s="27">
        <v>991724</v>
      </c>
      <c r="M64" s="27">
        <v>112573</v>
      </c>
      <c r="N64" s="29">
        <v>2359847</v>
      </c>
      <c r="O64" s="27">
        <v>1135745</v>
      </c>
      <c r="P64" s="27">
        <v>1251559</v>
      </c>
      <c r="Q64" s="27">
        <v>58453</v>
      </c>
      <c r="R64" s="27">
        <v>1947527</v>
      </c>
      <c r="S64" s="27">
        <v>222904</v>
      </c>
      <c r="T64" s="30">
        <v>4616188</v>
      </c>
    </row>
    <row r="65" spans="1:20" ht="12.75" x14ac:dyDescent="0.2">
      <c r="A65" s="302"/>
      <c r="B65" s="302"/>
      <c r="C65" s="32">
        <v>4160849</v>
      </c>
      <c r="D65" s="32">
        <v>4410524</v>
      </c>
      <c r="E65" s="32">
        <v>1675103</v>
      </c>
      <c r="F65" s="32">
        <v>2881836</v>
      </c>
      <c r="G65" s="32">
        <v>4061308</v>
      </c>
      <c r="H65" s="28">
        <v>17189620</v>
      </c>
      <c r="I65" s="32">
        <v>13056291</v>
      </c>
      <c r="J65" s="32">
        <v>9319686</v>
      </c>
      <c r="K65" s="32">
        <v>4450973</v>
      </c>
      <c r="L65" s="32">
        <v>5116041</v>
      </c>
      <c r="M65" s="32">
        <v>9223153</v>
      </c>
      <c r="N65" s="29">
        <v>41166144</v>
      </c>
      <c r="O65" s="32">
        <v>17217140</v>
      </c>
      <c r="P65" s="32">
        <v>13730210</v>
      </c>
      <c r="Q65" s="32">
        <v>6126076</v>
      </c>
      <c r="R65" s="32">
        <v>7997877</v>
      </c>
      <c r="S65" s="32">
        <v>13284461</v>
      </c>
      <c r="T65" s="30">
        <v>58355764</v>
      </c>
    </row>
  </sheetData>
  <mergeCells count="11">
    <mergeCell ref="A65:B65"/>
    <mergeCell ref="Q1:T1"/>
    <mergeCell ref="A2:T2"/>
    <mergeCell ref="A3:A4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62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view="pageBreakPreview" zoomScale="98" zoomScaleNormal="100" zoomScaleSheetLayoutView="9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9" sqref="E9"/>
    </sheetView>
  </sheetViews>
  <sheetFormatPr defaultRowHeight="12.75" x14ac:dyDescent="0.2"/>
  <cols>
    <col min="1" max="1" width="8.1640625" style="1" bestFit="1" customWidth="1"/>
    <col min="2" max="2" width="25.5" customWidth="1"/>
    <col min="3" max="3" width="18.33203125" customWidth="1"/>
    <col min="4" max="4" width="22.33203125" customWidth="1"/>
    <col min="5" max="5" width="14.6640625" customWidth="1"/>
    <col min="6" max="7" width="13.1640625" customWidth="1"/>
    <col min="8" max="8" width="14.83203125" customWidth="1"/>
    <col min="9" max="9" width="17" customWidth="1"/>
    <col min="10" max="10" width="14.83203125" style="70" customWidth="1"/>
    <col min="11" max="11" width="14.1640625" style="70" customWidth="1"/>
    <col min="12" max="12" width="17.1640625" customWidth="1"/>
    <col min="257" max="257" width="8.1640625" bestFit="1" customWidth="1"/>
    <col min="258" max="258" width="30.6640625" customWidth="1"/>
    <col min="259" max="259" width="18.33203125" customWidth="1"/>
    <col min="260" max="260" width="16" customWidth="1"/>
    <col min="261" max="261" width="14.6640625" customWidth="1"/>
    <col min="262" max="263" width="13.1640625" customWidth="1"/>
    <col min="264" max="264" width="14.83203125" customWidth="1"/>
    <col min="265" max="265" width="13.1640625" customWidth="1"/>
    <col min="266" max="266" width="14.83203125" customWidth="1"/>
    <col min="267" max="267" width="23.5" customWidth="1"/>
    <col min="268" max="268" width="17.1640625" customWidth="1"/>
    <col min="513" max="513" width="8.1640625" bestFit="1" customWidth="1"/>
    <col min="514" max="514" width="30.6640625" customWidth="1"/>
    <col min="515" max="515" width="18.33203125" customWidth="1"/>
    <col min="516" max="516" width="16" customWidth="1"/>
    <col min="517" max="517" width="14.6640625" customWidth="1"/>
    <col min="518" max="519" width="13.1640625" customWidth="1"/>
    <col min="520" max="520" width="14.83203125" customWidth="1"/>
    <col min="521" max="521" width="13.1640625" customWidth="1"/>
    <col min="522" max="522" width="14.83203125" customWidth="1"/>
    <col min="523" max="523" width="23.5" customWidth="1"/>
    <col min="524" max="524" width="17.1640625" customWidth="1"/>
    <col min="769" max="769" width="8.1640625" bestFit="1" customWidth="1"/>
    <col min="770" max="770" width="30.6640625" customWidth="1"/>
    <col min="771" max="771" width="18.33203125" customWidth="1"/>
    <col min="772" max="772" width="16" customWidth="1"/>
    <col min="773" max="773" width="14.6640625" customWidth="1"/>
    <col min="774" max="775" width="13.1640625" customWidth="1"/>
    <col min="776" max="776" width="14.83203125" customWidth="1"/>
    <col min="777" max="777" width="13.1640625" customWidth="1"/>
    <col min="778" max="778" width="14.83203125" customWidth="1"/>
    <col min="779" max="779" width="23.5" customWidth="1"/>
    <col min="780" max="780" width="17.1640625" customWidth="1"/>
    <col min="1025" max="1025" width="8.1640625" bestFit="1" customWidth="1"/>
    <col min="1026" max="1026" width="30.6640625" customWidth="1"/>
    <col min="1027" max="1027" width="18.33203125" customWidth="1"/>
    <col min="1028" max="1028" width="16" customWidth="1"/>
    <col min="1029" max="1029" width="14.6640625" customWidth="1"/>
    <col min="1030" max="1031" width="13.1640625" customWidth="1"/>
    <col min="1032" max="1032" width="14.83203125" customWidth="1"/>
    <col min="1033" max="1033" width="13.1640625" customWidth="1"/>
    <col min="1034" max="1034" width="14.83203125" customWidth="1"/>
    <col min="1035" max="1035" width="23.5" customWidth="1"/>
    <col min="1036" max="1036" width="17.1640625" customWidth="1"/>
    <col min="1281" max="1281" width="8.1640625" bestFit="1" customWidth="1"/>
    <col min="1282" max="1282" width="30.6640625" customWidth="1"/>
    <col min="1283" max="1283" width="18.33203125" customWidth="1"/>
    <col min="1284" max="1284" width="16" customWidth="1"/>
    <col min="1285" max="1285" width="14.6640625" customWidth="1"/>
    <col min="1286" max="1287" width="13.1640625" customWidth="1"/>
    <col min="1288" max="1288" width="14.83203125" customWidth="1"/>
    <col min="1289" max="1289" width="13.1640625" customWidth="1"/>
    <col min="1290" max="1290" width="14.83203125" customWidth="1"/>
    <col min="1291" max="1291" width="23.5" customWidth="1"/>
    <col min="1292" max="1292" width="17.1640625" customWidth="1"/>
    <col min="1537" max="1537" width="8.1640625" bestFit="1" customWidth="1"/>
    <col min="1538" max="1538" width="30.6640625" customWidth="1"/>
    <col min="1539" max="1539" width="18.33203125" customWidth="1"/>
    <col min="1540" max="1540" width="16" customWidth="1"/>
    <col min="1541" max="1541" width="14.6640625" customWidth="1"/>
    <col min="1542" max="1543" width="13.1640625" customWidth="1"/>
    <col min="1544" max="1544" width="14.83203125" customWidth="1"/>
    <col min="1545" max="1545" width="13.1640625" customWidth="1"/>
    <col min="1546" max="1546" width="14.83203125" customWidth="1"/>
    <col min="1547" max="1547" width="23.5" customWidth="1"/>
    <col min="1548" max="1548" width="17.1640625" customWidth="1"/>
    <col min="1793" max="1793" width="8.1640625" bestFit="1" customWidth="1"/>
    <col min="1794" max="1794" width="30.6640625" customWidth="1"/>
    <col min="1795" max="1795" width="18.33203125" customWidth="1"/>
    <col min="1796" max="1796" width="16" customWidth="1"/>
    <col min="1797" max="1797" width="14.6640625" customWidth="1"/>
    <col min="1798" max="1799" width="13.1640625" customWidth="1"/>
    <col min="1800" max="1800" width="14.83203125" customWidth="1"/>
    <col min="1801" max="1801" width="13.1640625" customWidth="1"/>
    <col min="1802" max="1802" width="14.83203125" customWidth="1"/>
    <col min="1803" max="1803" width="23.5" customWidth="1"/>
    <col min="1804" max="1804" width="17.1640625" customWidth="1"/>
    <col min="2049" max="2049" width="8.1640625" bestFit="1" customWidth="1"/>
    <col min="2050" max="2050" width="30.6640625" customWidth="1"/>
    <col min="2051" max="2051" width="18.33203125" customWidth="1"/>
    <col min="2052" max="2052" width="16" customWidth="1"/>
    <col min="2053" max="2053" width="14.6640625" customWidth="1"/>
    <col min="2054" max="2055" width="13.1640625" customWidth="1"/>
    <col min="2056" max="2056" width="14.83203125" customWidth="1"/>
    <col min="2057" max="2057" width="13.1640625" customWidth="1"/>
    <col min="2058" max="2058" width="14.83203125" customWidth="1"/>
    <col min="2059" max="2059" width="23.5" customWidth="1"/>
    <col min="2060" max="2060" width="17.1640625" customWidth="1"/>
    <col min="2305" max="2305" width="8.1640625" bestFit="1" customWidth="1"/>
    <col min="2306" max="2306" width="30.6640625" customWidth="1"/>
    <col min="2307" max="2307" width="18.33203125" customWidth="1"/>
    <col min="2308" max="2308" width="16" customWidth="1"/>
    <col min="2309" max="2309" width="14.6640625" customWidth="1"/>
    <col min="2310" max="2311" width="13.1640625" customWidth="1"/>
    <col min="2312" max="2312" width="14.83203125" customWidth="1"/>
    <col min="2313" max="2313" width="13.1640625" customWidth="1"/>
    <col min="2314" max="2314" width="14.83203125" customWidth="1"/>
    <col min="2315" max="2315" width="23.5" customWidth="1"/>
    <col min="2316" max="2316" width="17.1640625" customWidth="1"/>
    <col min="2561" max="2561" width="8.1640625" bestFit="1" customWidth="1"/>
    <col min="2562" max="2562" width="30.6640625" customWidth="1"/>
    <col min="2563" max="2563" width="18.33203125" customWidth="1"/>
    <col min="2564" max="2564" width="16" customWidth="1"/>
    <col min="2565" max="2565" width="14.6640625" customWidth="1"/>
    <col min="2566" max="2567" width="13.1640625" customWidth="1"/>
    <col min="2568" max="2568" width="14.83203125" customWidth="1"/>
    <col min="2569" max="2569" width="13.1640625" customWidth="1"/>
    <col min="2570" max="2570" width="14.83203125" customWidth="1"/>
    <col min="2571" max="2571" width="23.5" customWidth="1"/>
    <col min="2572" max="2572" width="17.1640625" customWidth="1"/>
    <col min="2817" max="2817" width="8.1640625" bestFit="1" customWidth="1"/>
    <col min="2818" max="2818" width="30.6640625" customWidth="1"/>
    <col min="2819" max="2819" width="18.33203125" customWidth="1"/>
    <col min="2820" max="2820" width="16" customWidth="1"/>
    <col min="2821" max="2821" width="14.6640625" customWidth="1"/>
    <col min="2822" max="2823" width="13.1640625" customWidth="1"/>
    <col min="2824" max="2824" width="14.83203125" customWidth="1"/>
    <col min="2825" max="2825" width="13.1640625" customWidth="1"/>
    <col min="2826" max="2826" width="14.83203125" customWidth="1"/>
    <col min="2827" max="2827" width="23.5" customWidth="1"/>
    <col min="2828" max="2828" width="17.1640625" customWidth="1"/>
    <col min="3073" max="3073" width="8.1640625" bestFit="1" customWidth="1"/>
    <col min="3074" max="3074" width="30.6640625" customWidth="1"/>
    <col min="3075" max="3075" width="18.33203125" customWidth="1"/>
    <col min="3076" max="3076" width="16" customWidth="1"/>
    <col min="3077" max="3077" width="14.6640625" customWidth="1"/>
    <col min="3078" max="3079" width="13.1640625" customWidth="1"/>
    <col min="3080" max="3080" width="14.83203125" customWidth="1"/>
    <col min="3081" max="3081" width="13.1640625" customWidth="1"/>
    <col min="3082" max="3082" width="14.83203125" customWidth="1"/>
    <col min="3083" max="3083" width="23.5" customWidth="1"/>
    <col min="3084" max="3084" width="17.1640625" customWidth="1"/>
    <col min="3329" max="3329" width="8.1640625" bestFit="1" customWidth="1"/>
    <col min="3330" max="3330" width="30.6640625" customWidth="1"/>
    <col min="3331" max="3331" width="18.33203125" customWidth="1"/>
    <col min="3332" max="3332" width="16" customWidth="1"/>
    <col min="3333" max="3333" width="14.6640625" customWidth="1"/>
    <col min="3334" max="3335" width="13.1640625" customWidth="1"/>
    <col min="3336" max="3336" width="14.83203125" customWidth="1"/>
    <col min="3337" max="3337" width="13.1640625" customWidth="1"/>
    <col min="3338" max="3338" width="14.83203125" customWidth="1"/>
    <col min="3339" max="3339" width="23.5" customWidth="1"/>
    <col min="3340" max="3340" width="17.1640625" customWidth="1"/>
    <col min="3585" max="3585" width="8.1640625" bestFit="1" customWidth="1"/>
    <col min="3586" max="3586" width="30.6640625" customWidth="1"/>
    <col min="3587" max="3587" width="18.33203125" customWidth="1"/>
    <col min="3588" max="3588" width="16" customWidth="1"/>
    <col min="3589" max="3589" width="14.6640625" customWidth="1"/>
    <col min="3590" max="3591" width="13.1640625" customWidth="1"/>
    <col min="3592" max="3592" width="14.83203125" customWidth="1"/>
    <col min="3593" max="3593" width="13.1640625" customWidth="1"/>
    <col min="3594" max="3594" width="14.83203125" customWidth="1"/>
    <col min="3595" max="3595" width="23.5" customWidth="1"/>
    <col min="3596" max="3596" width="17.1640625" customWidth="1"/>
    <col min="3841" max="3841" width="8.1640625" bestFit="1" customWidth="1"/>
    <col min="3842" max="3842" width="30.6640625" customWidth="1"/>
    <col min="3843" max="3843" width="18.33203125" customWidth="1"/>
    <col min="3844" max="3844" width="16" customWidth="1"/>
    <col min="3845" max="3845" width="14.6640625" customWidth="1"/>
    <col min="3846" max="3847" width="13.1640625" customWidth="1"/>
    <col min="3848" max="3848" width="14.83203125" customWidth="1"/>
    <col min="3849" max="3849" width="13.1640625" customWidth="1"/>
    <col min="3850" max="3850" width="14.83203125" customWidth="1"/>
    <col min="3851" max="3851" width="23.5" customWidth="1"/>
    <col min="3852" max="3852" width="17.1640625" customWidth="1"/>
    <col min="4097" max="4097" width="8.1640625" bestFit="1" customWidth="1"/>
    <col min="4098" max="4098" width="30.6640625" customWidth="1"/>
    <col min="4099" max="4099" width="18.33203125" customWidth="1"/>
    <col min="4100" max="4100" width="16" customWidth="1"/>
    <col min="4101" max="4101" width="14.6640625" customWidth="1"/>
    <col min="4102" max="4103" width="13.1640625" customWidth="1"/>
    <col min="4104" max="4104" width="14.83203125" customWidth="1"/>
    <col min="4105" max="4105" width="13.1640625" customWidth="1"/>
    <col min="4106" max="4106" width="14.83203125" customWidth="1"/>
    <col min="4107" max="4107" width="23.5" customWidth="1"/>
    <col min="4108" max="4108" width="17.1640625" customWidth="1"/>
    <col min="4353" max="4353" width="8.1640625" bestFit="1" customWidth="1"/>
    <col min="4354" max="4354" width="30.6640625" customWidth="1"/>
    <col min="4355" max="4355" width="18.33203125" customWidth="1"/>
    <col min="4356" max="4356" width="16" customWidth="1"/>
    <col min="4357" max="4357" width="14.6640625" customWidth="1"/>
    <col min="4358" max="4359" width="13.1640625" customWidth="1"/>
    <col min="4360" max="4360" width="14.83203125" customWidth="1"/>
    <col min="4361" max="4361" width="13.1640625" customWidth="1"/>
    <col min="4362" max="4362" width="14.83203125" customWidth="1"/>
    <col min="4363" max="4363" width="23.5" customWidth="1"/>
    <col min="4364" max="4364" width="17.1640625" customWidth="1"/>
    <col min="4609" max="4609" width="8.1640625" bestFit="1" customWidth="1"/>
    <col min="4610" max="4610" width="30.6640625" customWidth="1"/>
    <col min="4611" max="4611" width="18.33203125" customWidth="1"/>
    <col min="4612" max="4612" width="16" customWidth="1"/>
    <col min="4613" max="4613" width="14.6640625" customWidth="1"/>
    <col min="4614" max="4615" width="13.1640625" customWidth="1"/>
    <col min="4616" max="4616" width="14.83203125" customWidth="1"/>
    <col min="4617" max="4617" width="13.1640625" customWidth="1"/>
    <col min="4618" max="4618" width="14.83203125" customWidth="1"/>
    <col min="4619" max="4619" width="23.5" customWidth="1"/>
    <col min="4620" max="4620" width="17.1640625" customWidth="1"/>
    <col min="4865" max="4865" width="8.1640625" bestFit="1" customWidth="1"/>
    <col min="4866" max="4866" width="30.6640625" customWidth="1"/>
    <col min="4867" max="4867" width="18.33203125" customWidth="1"/>
    <col min="4868" max="4868" width="16" customWidth="1"/>
    <col min="4869" max="4869" width="14.6640625" customWidth="1"/>
    <col min="4870" max="4871" width="13.1640625" customWidth="1"/>
    <col min="4872" max="4872" width="14.83203125" customWidth="1"/>
    <col min="4873" max="4873" width="13.1640625" customWidth="1"/>
    <col min="4874" max="4874" width="14.83203125" customWidth="1"/>
    <col min="4875" max="4875" width="23.5" customWidth="1"/>
    <col min="4876" max="4876" width="17.1640625" customWidth="1"/>
    <col min="5121" max="5121" width="8.1640625" bestFit="1" customWidth="1"/>
    <col min="5122" max="5122" width="30.6640625" customWidth="1"/>
    <col min="5123" max="5123" width="18.33203125" customWidth="1"/>
    <col min="5124" max="5124" width="16" customWidth="1"/>
    <col min="5125" max="5125" width="14.6640625" customWidth="1"/>
    <col min="5126" max="5127" width="13.1640625" customWidth="1"/>
    <col min="5128" max="5128" width="14.83203125" customWidth="1"/>
    <col min="5129" max="5129" width="13.1640625" customWidth="1"/>
    <col min="5130" max="5130" width="14.83203125" customWidth="1"/>
    <col min="5131" max="5131" width="23.5" customWidth="1"/>
    <col min="5132" max="5132" width="17.1640625" customWidth="1"/>
    <col min="5377" max="5377" width="8.1640625" bestFit="1" customWidth="1"/>
    <col min="5378" max="5378" width="30.6640625" customWidth="1"/>
    <col min="5379" max="5379" width="18.33203125" customWidth="1"/>
    <col min="5380" max="5380" width="16" customWidth="1"/>
    <col min="5381" max="5381" width="14.6640625" customWidth="1"/>
    <col min="5382" max="5383" width="13.1640625" customWidth="1"/>
    <col min="5384" max="5384" width="14.83203125" customWidth="1"/>
    <col min="5385" max="5385" width="13.1640625" customWidth="1"/>
    <col min="5386" max="5386" width="14.83203125" customWidth="1"/>
    <col min="5387" max="5387" width="23.5" customWidth="1"/>
    <col min="5388" max="5388" width="17.1640625" customWidth="1"/>
    <col min="5633" max="5633" width="8.1640625" bestFit="1" customWidth="1"/>
    <col min="5634" max="5634" width="30.6640625" customWidth="1"/>
    <col min="5635" max="5635" width="18.33203125" customWidth="1"/>
    <col min="5636" max="5636" width="16" customWidth="1"/>
    <col min="5637" max="5637" width="14.6640625" customWidth="1"/>
    <col min="5638" max="5639" width="13.1640625" customWidth="1"/>
    <col min="5640" max="5640" width="14.83203125" customWidth="1"/>
    <col min="5641" max="5641" width="13.1640625" customWidth="1"/>
    <col min="5642" max="5642" width="14.83203125" customWidth="1"/>
    <col min="5643" max="5643" width="23.5" customWidth="1"/>
    <col min="5644" max="5644" width="17.1640625" customWidth="1"/>
    <col min="5889" max="5889" width="8.1640625" bestFit="1" customWidth="1"/>
    <col min="5890" max="5890" width="30.6640625" customWidth="1"/>
    <col min="5891" max="5891" width="18.33203125" customWidth="1"/>
    <col min="5892" max="5892" width="16" customWidth="1"/>
    <col min="5893" max="5893" width="14.6640625" customWidth="1"/>
    <col min="5894" max="5895" width="13.1640625" customWidth="1"/>
    <col min="5896" max="5896" width="14.83203125" customWidth="1"/>
    <col min="5897" max="5897" width="13.1640625" customWidth="1"/>
    <col min="5898" max="5898" width="14.83203125" customWidth="1"/>
    <col min="5899" max="5899" width="23.5" customWidth="1"/>
    <col min="5900" max="5900" width="17.1640625" customWidth="1"/>
    <col min="6145" max="6145" width="8.1640625" bestFit="1" customWidth="1"/>
    <col min="6146" max="6146" width="30.6640625" customWidth="1"/>
    <col min="6147" max="6147" width="18.33203125" customWidth="1"/>
    <col min="6148" max="6148" width="16" customWidth="1"/>
    <col min="6149" max="6149" width="14.6640625" customWidth="1"/>
    <col min="6150" max="6151" width="13.1640625" customWidth="1"/>
    <col min="6152" max="6152" width="14.83203125" customWidth="1"/>
    <col min="6153" max="6153" width="13.1640625" customWidth="1"/>
    <col min="6154" max="6154" width="14.83203125" customWidth="1"/>
    <col min="6155" max="6155" width="23.5" customWidth="1"/>
    <col min="6156" max="6156" width="17.1640625" customWidth="1"/>
    <col min="6401" max="6401" width="8.1640625" bestFit="1" customWidth="1"/>
    <col min="6402" max="6402" width="30.6640625" customWidth="1"/>
    <col min="6403" max="6403" width="18.33203125" customWidth="1"/>
    <col min="6404" max="6404" width="16" customWidth="1"/>
    <col min="6405" max="6405" width="14.6640625" customWidth="1"/>
    <col min="6406" max="6407" width="13.1640625" customWidth="1"/>
    <col min="6408" max="6408" width="14.83203125" customWidth="1"/>
    <col min="6409" max="6409" width="13.1640625" customWidth="1"/>
    <col min="6410" max="6410" width="14.83203125" customWidth="1"/>
    <col min="6411" max="6411" width="23.5" customWidth="1"/>
    <col min="6412" max="6412" width="17.1640625" customWidth="1"/>
    <col min="6657" max="6657" width="8.1640625" bestFit="1" customWidth="1"/>
    <col min="6658" max="6658" width="30.6640625" customWidth="1"/>
    <col min="6659" max="6659" width="18.33203125" customWidth="1"/>
    <col min="6660" max="6660" width="16" customWidth="1"/>
    <col min="6661" max="6661" width="14.6640625" customWidth="1"/>
    <col min="6662" max="6663" width="13.1640625" customWidth="1"/>
    <col min="6664" max="6664" width="14.83203125" customWidth="1"/>
    <col min="6665" max="6665" width="13.1640625" customWidth="1"/>
    <col min="6666" max="6666" width="14.83203125" customWidth="1"/>
    <col min="6667" max="6667" width="23.5" customWidth="1"/>
    <col min="6668" max="6668" width="17.1640625" customWidth="1"/>
    <col min="6913" max="6913" width="8.1640625" bestFit="1" customWidth="1"/>
    <col min="6914" max="6914" width="30.6640625" customWidth="1"/>
    <col min="6915" max="6915" width="18.33203125" customWidth="1"/>
    <col min="6916" max="6916" width="16" customWidth="1"/>
    <col min="6917" max="6917" width="14.6640625" customWidth="1"/>
    <col min="6918" max="6919" width="13.1640625" customWidth="1"/>
    <col min="6920" max="6920" width="14.83203125" customWidth="1"/>
    <col min="6921" max="6921" width="13.1640625" customWidth="1"/>
    <col min="6922" max="6922" width="14.83203125" customWidth="1"/>
    <col min="6923" max="6923" width="23.5" customWidth="1"/>
    <col min="6924" max="6924" width="17.1640625" customWidth="1"/>
    <col min="7169" max="7169" width="8.1640625" bestFit="1" customWidth="1"/>
    <col min="7170" max="7170" width="30.6640625" customWidth="1"/>
    <col min="7171" max="7171" width="18.33203125" customWidth="1"/>
    <col min="7172" max="7172" width="16" customWidth="1"/>
    <col min="7173" max="7173" width="14.6640625" customWidth="1"/>
    <col min="7174" max="7175" width="13.1640625" customWidth="1"/>
    <col min="7176" max="7176" width="14.83203125" customWidth="1"/>
    <col min="7177" max="7177" width="13.1640625" customWidth="1"/>
    <col min="7178" max="7178" width="14.83203125" customWidth="1"/>
    <col min="7179" max="7179" width="23.5" customWidth="1"/>
    <col min="7180" max="7180" width="17.1640625" customWidth="1"/>
    <col min="7425" max="7425" width="8.1640625" bestFit="1" customWidth="1"/>
    <col min="7426" max="7426" width="30.6640625" customWidth="1"/>
    <col min="7427" max="7427" width="18.33203125" customWidth="1"/>
    <col min="7428" max="7428" width="16" customWidth="1"/>
    <col min="7429" max="7429" width="14.6640625" customWidth="1"/>
    <col min="7430" max="7431" width="13.1640625" customWidth="1"/>
    <col min="7432" max="7432" width="14.83203125" customWidth="1"/>
    <col min="7433" max="7433" width="13.1640625" customWidth="1"/>
    <col min="7434" max="7434" width="14.83203125" customWidth="1"/>
    <col min="7435" max="7435" width="23.5" customWidth="1"/>
    <col min="7436" max="7436" width="17.1640625" customWidth="1"/>
    <col min="7681" max="7681" width="8.1640625" bestFit="1" customWidth="1"/>
    <col min="7682" max="7682" width="30.6640625" customWidth="1"/>
    <col min="7683" max="7683" width="18.33203125" customWidth="1"/>
    <col min="7684" max="7684" width="16" customWidth="1"/>
    <col min="7685" max="7685" width="14.6640625" customWidth="1"/>
    <col min="7686" max="7687" width="13.1640625" customWidth="1"/>
    <col min="7688" max="7688" width="14.83203125" customWidth="1"/>
    <col min="7689" max="7689" width="13.1640625" customWidth="1"/>
    <col min="7690" max="7690" width="14.83203125" customWidth="1"/>
    <col min="7691" max="7691" width="23.5" customWidth="1"/>
    <col min="7692" max="7692" width="17.1640625" customWidth="1"/>
    <col min="7937" max="7937" width="8.1640625" bestFit="1" customWidth="1"/>
    <col min="7938" max="7938" width="30.6640625" customWidth="1"/>
    <col min="7939" max="7939" width="18.33203125" customWidth="1"/>
    <col min="7940" max="7940" width="16" customWidth="1"/>
    <col min="7941" max="7941" width="14.6640625" customWidth="1"/>
    <col min="7942" max="7943" width="13.1640625" customWidth="1"/>
    <col min="7944" max="7944" width="14.83203125" customWidth="1"/>
    <col min="7945" max="7945" width="13.1640625" customWidth="1"/>
    <col min="7946" max="7946" width="14.83203125" customWidth="1"/>
    <col min="7947" max="7947" width="23.5" customWidth="1"/>
    <col min="7948" max="7948" width="17.1640625" customWidth="1"/>
    <col min="8193" max="8193" width="8.1640625" bestFit="1" customWidth="1"/>
    <col min="8194" max="8194" width="30.6640625" customWidth="1"/>
    <col min="8195" max="8195" width="18.33203125" customWidth="1"/>
    <col min="8196" max="8196" width="16" customWidth="1"/>
    <col min="8197" max="8197" width="14.6640625" customWidth="1"/>
    <col min="8198" max="8199" width="13.1640625" customWidth="1"/>
    <col min="8200" max="8200" width="14.83203125" customWidth="1"/>
    <col min="8201" max="8201" width="13.1640625" customWidth="1"/>
    <col min="8202" max="8202" width="14.83203125" customWidth="1"/>
    <col min="8203" max="8203" width="23.5" customWidth="1"/>
    <col min="8204" max="8204" width="17.1640625" customWidth="1"/>
    <col min="8449" max="8449" width="8.1640625" bestFit="1" customWidth="1"/>
    <col min="8450" max="8450" width="30.6640625" customWidth="1"/>
    <col min="8451" max="8451" width="18.33203125" customWidth="1"/>
    <col min="8452" max="8452" width="16" customWidth="1"/>
    <col min="8453" max="8453" width="14.6640625" customWidth="1"/>
    <col min="8454" max="8455" width="13.1640625" customWidth="1"/>
    <col min="8456" max="8456" width="14.83203125" customWidth="1"/>
    <col min="8457" max="8457" width="13.1640625" customWidth="1"/>
    <col min="8458" max="8458" width="14.83203125" customWidth="1"/>
    <col min="8459" max="8459" width="23.5" customWidth="1"/>
    <col min="8460" max="8460" width="17.1640625" customWidth="1"/>
    <col min="8705" max="8705" width="8.1640625" bestFit="1" customWidth="1"/>
    <col min="8706" max="8706" width="30.6640625" customWidth="1"/>
    <col min="8707" max="8707" width="18.33203125" customWidth="1"/>
    <col min="8708" max="8708" width="16" customWidth="1"/>
    <col min="8709" max="8709" width="14.6640625" customWidth="1"/>
    <col min="8710" max="8711" width="13.1640625" customWidth="1"/>
    <col min="8712" max="8712" width="14.83203125" customWidth="1"/>
    <col min="8713" max="8713" width="13.1640625" customWidth="1"/>
    <col min="8714" max="8714" width="14.83203125" customWidth="1"/>
    <col min="8715" max="8715" width="23.5" customWidth="1"/>
    <col min="8716" max="8716" width="17.1640625" customWidth="1"/>
    <col min="8961" max="8961" width="8.1640625" bestFit="1" customWidth="1"/>
    <col min="8962" max="8962" width="30.6640625" customWidth="1"/>
    <col min="8963" max="8963" width="18.33203125" customWidth="1"/>
    <col min="8964" max="8964" width="16" customWidth="1"/>
    <col min="8965" max="8965" width="14.6640625" customWidth="1"/>
    <col min="8966" max="8967" width="13.1640625" customWidth="1"/>
    <col min="8968" max="8968" width="14.83203125" customWidth="1"/>
    <col min="8969" max="8969" width="13.1640625" customWidth="1"/>
    <col min="8970" max="8970" width="14.83203125" customWidth="1"/>
    <col min="8971" max="8971" width="23.5" customWidth="1"/>
    <col min="8972" max="8972" width="17.1640625" customWidth="1"/>
    <col min="9217" max="9217" width="8.1640625" bestFit="1" customWidth="1"/>
    <col min="9218" max="9218" width="30.6640625" customWidth="1"/>
    <col min="9219" max="9219" width="18.33203125" customWidth="1"/>
    <col min="9220" max="9220" width="16" customWidth="1"/>
    <col min="9221" max="9221" width="14.6640625" customWidth="1"/>
    <col min="9222" max="9223" width="13.1640625" customWidth="1"/>
    <col min="9224" max="9224" width="14.83203125" customWidth="1"/>
    <col min="9225" max="9225" width="13.1640625" customWidth="1"/>
    <col min="9226" max="9226" width="14.83203125" customWidth="1"/>
    <col min="9227" max="9227" width="23.5" customWidth="1"/>
    <col min="9228" max="9228" width="17.1640625" customWidth="1"/>
    <col min="9473" max="9473" width="8.1640625" bestFit="1" customWidth="1"/>
    <col min="9474" max="9474" width="30.6640625" customWidth="1"/>
    <col min="9475" max="9475" width="18.33203125" customWidth="1"/>
    <col min="9476" max="9476" width="16" customWidth="1"/>
    <col min="9477" max="9477" width="14.6640625" customWidth="1"/>
    <col min="9478" max="9479" width="13.1640625" customWidth="1"/>
    <col min="9480" max="9480" width="14.83203125" customWidth="1"/>
    <col min="9481" max="9481" width="13.1640625" customWidth="1"/>
    <col min="9482" max="9482" width="14.83203125" customWidth="1"/>
    <col min="9483" max="9483" width="23.5" customWidth="1"/>
    <col min="9484" max="9484" width="17.1640625" customWidth="1"/>
    <col min="9729" max="9729" width="8.1640625" bestFit="1" customWidth="1"/>
    <col min="9730" max="9730" width="30.6640625" customWidth="1"/>
    <col min="9731" max="9731" width="18.33203125" customWidth="1"/>
    <col min="9732" max="9732" width="16" customWidth="1"/>
    <col min="9733" max="9733" width="14.6640625" customWidth="1"/>
    <col min="9734" max="9735" width="13.1640625" customWidth="1"/>
    <col min="9736" max="9736" width="14.83203125" customWidth="1"/>
    <col min="9737" max="9737" width="13.1640625" customWidth="1"/>
    <col min="9738" max="9738" width="14.83203125" customWidth="1"/>
    <col min="9739" max="9739" width="23.5" customWidth="1"/>
    <col min="9740" max="9740" width="17.1640625" customWidth="1"/>
    <col min="9985" max="9985" width="8.1640625" bestFit="1" customWidth="1"/>
    <col min="9986" max="9986" width="30.6640625" customWidth="1"/>
    <col min="9987" max="9987" width="18.33203125" customWidth="1"/>
    <col min="9988" max="9988" width="16" customWidth="1"/>
    <col min="9989" max="9989" width="14.6640625" customWidth="1"/>
    <col min="9990" max="9991" width="13.1640625" customWidth="1"/>
    <col min="9992" max="9992" width="14.83203125" customWidth="1"/>
    <col min="9993" max="9993" width="13.1640625" customWidth="1"/>
    <col min="9994" max="9994" width="14.83203125" customWidth="1"/>
    <col min="9995" max="9995" width="23.5" customWidth="1"/>
    <col min="9996" max="9996" width="17.1640625" customWidth="1"/>
    <col min="10241" max="10241" width="8.1640625" bestFit="1" customWidth="1"/>
    <col min="10242" max="10242" width="30.6640625" customWidth="1"/>
    <col min="10243" max="10243" width="18.33203125" customWidth="1"/>
    <col min="10244" max="10244" width="16" customWidth="1"/>
    <col min="10245" max="10245" width="14.6640625" customWidth="1"/>
    <col min="10246" max="10247" width="13.1640625" customWidth="1"/>
    <col min="10248" max="10248" width="14.83203125" customWidth="1"/>
    <col min="10249" max="10249" width="13.1640625" customWidth="1"/>
    <col min="10250" max="10250" width="14.83203125" customWidth="1"/>
    <col min="10251" max="10251" width="23.5" customWidth="1"/>
    <col min="10252" max="10252" width="17.1640625" customWidth="1"/>
    <col min="10497" max="10497" width="8.1640625" bestFit="1" customWidth="1"/>
    <col min="10498" max="10498" width="30.6640625" customWidth="1"/>
    <col min="10499" max="10499" width="18.33203125" customWidth="1"/>
    <col min="10500" max="10500" width="16" customWidth="1"/>
    <col min="10501" max="10501" width="14.6640625" customWidth="1"/>
    <col min="10502" max="10503" width="13.1640625" customWidth="1"/>
    <col min="10504" max="10504" width="14.83203125" customWidth="1"/>
    <col min="10505" max="10505" width="13.1640625" customWidth="1"/>
    <col min="10506" max="10506" width="14.83203125" customWidth="1"/>
    <col min="10507" max="10507" width="23.5" customWidth="1"/>
    <col min="10508" max="10508" width="17.1640625" customWidth="1"/>
    <col min="10753" max="10753" width="8.1640625" bestFit="1" customWidth="1"/>
    <col min="10754" max="10754" width="30.6640625" customWidth="1"/>
    <col min="10755" max="10755" width="18.33203125" customWidth="1"/>
    <col min="10756" max="10756" width="16" customWidth="1"/>
    <col min="10757" max="10757" width="14.6640625" customWidth="1"/>
    <col min="10758" max="10759" width="13.1640625" customWidth="1"/>
    <col min="10760" max="10760" width="14.83203125" customWidth="1"/>
    <col min="10761" max="10761" width="13.1640625" customWidth="1"/>
    <col min="10762" max="10762" width="14.83203125" customWidth="1"/>
    <col min="10763" max="10763" width="23.5" customWidth="1"/>
    <col min="10764" max="10764" width="17.1640625" customWidth="1"/>
    <col min="11009" max="11009" width="8.1640625" bestFit="1" customWidth="1"/>
    <col min="11010" max="11010" width="30.6640625" customWidth="1"/>
    <col min="11011" max="11011" width="18.33203125" customWidth="1"/>
    <col min="11012" max="11012" width="16" customWidth="1"/>
    <col min="11013" max="11013" width="14.6640625" customWidth="1"/>
    <col min="11014" max="11015" width="13.1640625" customWidth="1"/>
    <col min="11016" max="11016" width="14.83203125" customWidth="1"/>
    <col min="11017" max="11017" width="13.1640625" customWidth="1"/>
    <col min="11018" max="11018" width="14.83203125" customWidth="1"/>
    <col min="11019" max="11019" width="23.5" customWidth="1"/>
    <col min="11020" max="11020" width="17.1640625" customWidth="1"/>
    <col min="11265" max="11265" width="8.1640625" bestFit="1" customWidth="1"/>
    <col min="11266" max="11266" width="30.6640625" customWidth="1"/>
    <col min="11267" max="11267" width="18.33203125" customWidth="1"/>
    <col min="11268" max="11268" width="16" customWidth="1"/>
    <col min="11269" max="11269" width="14.6640625" customWidth="1"/>
    <col min="11270" max="11271" width="13.1640625" customWidth="1"/>
    <col min="11272" max="11272" width="14.83203125" customWidth="1"/>
    <col min="11273" max="11273" width="13.1640625" customWidth="1"/>
    <col min="11274" max="11274" width="14.83203125" customWidth="1"/>
    <col min="11275" max="11275" width="23.5" customWidth="1"/>
    <col min="11276" max="11276" width="17.1640625" customWidth="1"/>
    <col min="11521" max="11521" width="8.1640625" bestFit="1" customWidth="1"/>
    <col min="11522" max="11522" width="30.6640625" customWidth="1"/>
    <col min="11523" max="11523" width="18.33203125" customWidth="1"/>
    <col min="11524" max="11524" width="16" customWidth="1"/>
    <col min="11525" max="11525" width="14.6640625" customWidth="1"/>
    <col min="11526" max="11527" width="13.1640625" customWidth="1"/>
    <col min="11528" max="11528" width="14.83203125" customWidth="1"/>
    <col min="11529" max="11529" width="13.1640625" customWidth="1"/>
    <col min="11530" max="11530" width="14.83203125" customWidth="1"/>
    <col min="11531" max="11531" width="23.5" customWidth="1"/>
    <col min="11532" max="11532" width="17.1640625" customWidth="1"/>
    <col min="11777" max="11777" width="8.1640625" bestFit="1" customWidth="1"/>
    <col min="11778" max="11778" width="30.6640625" customWidth="1"/>
    <col min="11779" max="11779" width="18.33203125" customWidth="1"/>
    <col min="11780" max="11780" width="16" customWidth="1"/>
    <col min="11781" max="11781" width="14.6640625" customWidth="1"/>
    <col min="11782" max="11783" width="13.1640625" customWidth="1"/>
    <col min="11784" max="11784" width="14.83203125" customWidth="1"/>
    <col min="11785" max="11785" width="13.1640625" customWidth="1"/>
    <col min="11786" max="11786" width="14.83203125" customWidth="1"/>
    <col min="11787" max="11787" width="23.5" customWidth="1"/>
    <col min="11788" max="11788" width="17.1640625" customWidth="1"/>
    <col min="12033" max="12033" width="8.1640625" bestFit="1" customWidth="1"/>
    <col min="12034" max="12034" width="30.6640625" customWidth="1"/>
    <col min="12035" max="12035" width="18.33203125" customWidth="1"/>
    <col min="12036" max="12036" width="16" customWidth="1"/>
    <col min="12037" max="12037" width="14.6640625" customWidth="1"/>
    <col min="12038" max="12039" width="13.1640625" customWidth="1"/>
    <col min="12040" max="12040" width="14.83203125" customWidth="1"/>
    <col min="12041" max="12041" width="13.1640625" customWidth="1"/>
    <col min="12042" max="12042" width="14.83203125" customWidth="1"/>
    <col min="12043" max="12043" width="23.5" customWidth="1"/>
    <col min="12044" max="12044" width="17.1640625" customWidth="1"/>
    <col min="12289" max="12289" width="8.1640625" bestFit="1" customWidth="1"/>
    <col min="12290" max="12290" width="30.6640625" customWidth="1"/>
    <col min="12291" max="12291" width="18.33203125" customWidth="1"/>
    <col min="12292" max="12292" width="16" customWidth="1"/>
    <col min="12293" max="12293" width="14.6640625" customWidth="1"/>
    <col min="12294" max="12295" width="13.1640625" customWidth="1"/>
    <col min="12296" max="12296" width="14.83203125" customWidth="1"/>
    <col min="12297" max="12297" width="13.1640625" customWidth="1"/>
    <col min="12298" max="12298" width="14.83203125" customWidth="1"/>
    <col min="12299" max="12299" width="23.5" customWidth="1"/>
    <col min="12300" max="12300" width="17.1640625" customWidth="1"/>
    <col min="12545" max="12545" width="8.1640625" bestFit="1" customWidth="1"/>
    <col min="12546" max="12546" width="30.6640625" customWidth="1"/>
    <col min="12547" max="12547" width="18.33203125" customWidth="1"/>
    <col min="12548" max="12548" width="16" customWidth="1"/>
    <col min="12549" max="12549" width="14.6640625" customWidth="1"/>
    <col min="12550" max="12551" width="13.1640625" customWidth="1"/>
    <col min="12552" max="12552" width="14.83203125" customWidth="1"/>
    <col min="12553" max="12553" width="13.1640625" customWidth="1"/>
    <col min="12554" max="12554" width="14.83203125" customWidth="1"/>
    <col min="12555" max="12555" width="23.5" customWidth="1"/>
    <col min="12556" max="12556" width="17.1640625" customWidth="1"/>
    <col min="12801" max="12801" width="8.1640625" bestFit="1" customWidth="1"/>
    <col min="12802" max="12802" width="30.6640625" customWidth="1"/>
    <col min="12803" max="12803" width="18.33203125" customWidth="1"/>
    <col min="12804" max="12804" width="16" customWidth="1"/>
    <col min="12805" max="12805" width="14.6640625" customWidth="1"/>
    <col min="12806" max="12807" width="13.1640625" customWidth="1"/>
    <col min="12808" max="12808" width="14.83203125" customWidth="1"/>
    <col min="12809" max="12809" width="13.1640625" customWidth="1"/>
    <col min="12810" max="12810" width="14.83203125" customWidth="1"/>
    <col min="12811" max="12811" width="23.5" customWidth="1"/>
    <col min="12812" max="12812" width="17.1640625" customWidth="1"/>
    <col min="13057" max="13057" width="8.1640625" bestFit="1" customWidth="1"/>
    <col min="13058" max="13058" width="30.6640625" customWidth="1"/>
    <col min="13059" max="13059" width="18.33203125" customWidth="1"/>
    <col min="13060" max="13060" width="16" customWidth="1"/>
    <col min="13061" max="13061" width="14.6640625" customWidth="1"/>
    <col min="13062" max="13063" width="13.1640625" customWidth="1"/>
    <col min="13064" max="13064" width="14.83203125" customWidth="1"/>
    <col min="13065" max="13065" width="13.1640625" customWidth="1"/>
    <col min="13066" max="13066" width="14.83203125" customWidth="1"/>
    <col min="13067" max="13067" width="23.5" customWidth="1"/>
    <col min="13068" max="13068" width="17.1640625" customWidth="1"/>
    <col min="13313" max="13313" width="8.1640625" bestFit="1" customWidth="1"/>
    <col min="13314" max="13314" width="30.6640625" customWidth="1"/>
    <col min="13315" max="13315" width="18.33203125" customWidth="1"/>
    <col min="13316" max="13316" width="16" customWidth="1"/>
    <col min="13317" max="13317" width="14.6640625" customWidth="1"/>
    <col min="13318" max="13319" width="13.1640625" customWidth="1"/>
    <col min="13320" max="13320" width="14.83203125" customWidth="1"/>
    <col min="13321" max="13321" width="13.1640625" customWidth="1"/>
    <col min="13322" max="13322" width="14.83203125" customWidth="1"/>
    <col min="13323" max="13323" width="23.5" customWidth="1"/>
    <col min="13324" max="13324" width="17.1640625" customWidth="1"/>
    <col min="13569" max="13569" width="8.1640625" bestFit="1" customWidth="1"/>
    <col min="13570" max="13570" width="30.6640625" customWidth="1"/>
    <col min="13571" max="13571" width="18.33203125" customWidth="1"/>
    <col min="13572" max="13572" width="16" customWidth="1"/>
    <col min="13573" max="13573" width="14.6640625" customWidth="1"/>
    <col min="13574" max="13575" width="13.1640625" customWidth="1"/>
    <col min="13576" max="13576" width="14.83203125" customWidth="1"/>
    <col min="13577" max="13577" width="13.1640625" customWidth="1"/>
    <col min="13578" max="13578" width="14.83203125" customWidth="1"/>
    <col min="13579" max="13579" width="23.5" customWidth="1"/>
    <col min="13580" max="13580" width="17.1640625" customWidth="1"/>
    <col min="13825" max="13825" width="8.1640625" bestFit="1" customWidth="1"/>
    <col min="13826" max="13826" width="30.6640625" customWidth="1"/>
    <col min="13827" max="13827" width="18.33203125" customWidth="1"/>
    <col min="13828" max="13828" width="16" customWidth="1"/>
    <col min="13829" max="13829" width="14.6640625" customWidth="1"/>
    <col min="13830" max="13831" width="13.1640625" customWidth="1"/>
    <col min="13832" max="13832" width="14.83203125" customWidth="1"/>
    <col min="13833" max="13833" width="13.1640625" customWidth="1"/>
    <col min="13834" max="13834" width="14.83203125" customWidth="1"/>
    <col min="13835" max="13835" width="23.5" customWidth="1"/>
    <col min="13836" max="13836" width="17.1640625" customWidth="1"/>
    <col min="14081" max="14081" width="8.1640625" bestFit="1" customWidth="1"/>
    <col min="14082" max="14082" width="30.6640625" customWidth="1"/>
    <col min="14083" max="14083" width="18.33203125" customWidth="1"/>
    <col min="14084" max="14084" width="16" customWidth="1"/>
    <col min="14085" max="14085" width="14.6640625" customWidth="1"/>
    <col min="14086" max="14087" width="13.1640625" customWidth="1"/>
    <col min="14088" max="14088" width="14.83203125" customWidth="1"/>
    <col min="14089" max="14089" width="13.1640625" customWidth="1"/>
    <col min="14090" max="14090" width="14.83203125" customWidth="1"/>
    <col min="14091" max="14091" width="23.5" customWidth="1"/>
    <col min="14092" max="14092" width="17.1640625" customWidth="1"/>
    <col min="14337" max="14337" width="8.1640625" bestFit="1" customWidth="1"/>
    <col min="14338" max="14338" width="30.6640625" customWidth="1"/>
    <col min="14339" max="14339" width="18.33203125" customWidth="1"/>
    <col min="14340" max="14340" width="16" customWidth="1"/>
    <col min="14341" max="14341" width="14.6640625" customWidth="1"/>
    <col min="14342" max="14343" width="13.1640625" customWidth="1"/>
    <col min="14344" max="14344" width="14.83203125" customWidth="1"/>
    <col min="14345" max="14345" width="13.1640625" customWidth="1"/>
    <col min="14346" max="14346" width="14.83203125" customWidth="1"/>
    <col min="14347" max="14347" width="23.5" customWidth="1"/>
    <col min="14348" max="14348" width="17.1640625" customWidth="1"/>
    <col min="14593" max="14593" width="8.1640625" bestFit="1" customWidth="1"/>
    <col min="14594" max="14594" width="30.6640625" customWidth="1"/>
    <col min="14595" max="14595" width="18.33203125" customWidth="1"/>
    <col min="14596" max="14596" width="16" customWidth="1"/>
    <col min="14597" max="14597" width="14.6640625" customWidth="1"/>
    <col min="14598" max="14599" width="13.1640625" customWidth="1"/>
    <col min="14600" max="14600" width="14.83203125" customWidth="1"/>
    <col min="14601" max="14601" width="13.1640625" customWidth="1"/>
    <col min="14602" max="14602" width="14.83203125" customWidth="1"/>
    <col min="14603" max="14603" width="23.5" customWidth="1"/>
    <col min="14604" max="14604" width="17.1640625" customWidth="1"/>
    <col min="14849" max="14849" width="8.1640625" bestFit="1" customWidth="1"/>
    <col min="14850" max="14850" width="30.6640625" customWidth="1"/>
    <col min="14851" max="14851" width="18.33203125" customWidth="1"/>
    <col min="14852" max="14852" width="16" customWidth="1"/>
    <col min="14853" max="14853" width="14.6640625" customWidth="1"/>
    <col min="14854" max="14855" width="13.1640625" customWidth="1"/>
    <col min="14856" max="14856" width="14.83203125" customWidth="1"/>
    <col min="14857" max="14857" width="13.1640625" customWidth="1"/>
    <col min="14858" max="14858" width="14.83203125" customWidth="1"/>
    <col min="14859" max="14859" width="23.5" customWidth="1"/>
    <col min="14860" max="14860" width="17.1640625" customWidth="1"/>
    <col min="15105" max="15105" width="8.1640625" bestFit="1" customWidth="1"/>
    <col min="15106" max="15106" width="30.6640625" customWidth="1"/>
    <col min="15107" max="15107" width="18.33203125" customWidth="1"/>
    <col min="15108" max="15108" width="16" customWidth="1"/>
    <col min="15109" max="15109" width="14.6640625" customWidth="1"/>
    <col min="15110" max="15111" width="13.1640625" customWidth="1"/>
    <col min="15112" max="15112" width="14.83203125" customWidth="1"/>
    <col min="15113" max="15113" width="13.1640625" customWidth="1"/>
    <col min="15114" max="15114" width="14.83203125" customWidth="1"/>
    <col min="15115" max="15115" width="23.5" customWidth="1"/>
    <col min="15116" max="15116" width="17.1640625" customWidth="1"/>
    <col min="15361" max="15361" width="8.1640625" bestFit="1" customWidth="1"/>
    <col min="15362" max="15362" width="30.6640625" customWidth="1"/>
    <col min="15363" max="15363" width="18.33203125" customWidth="1"/>
    <col min="15364" max="15364" width="16" customWidth="1"/>
    <col min="15365" max="15365" width="14.6640625" customWidth="1"/>
    <col min="15366" max="15367" width="13.1640625" customWidth="1"/>
    <col min="15368" max="15368" width="14.83203125" customWidth="1"/>
    <col min="15369" max="15369" width="13.1640625" customWidth="1"/>
    <col min="15370" max="15370" width="14.83203125" customWidth="1"/>
    <col min="15371" max="15371" width="23.5" customWidth="1"/>
    <col min="15372" max="15372" width="17.1640625" customWidth="1"/>
    <col min="15617" max="15617" width="8.1640625" bestFit="1" customWidth="1"/>
    <col min="15618" max="15618" width="30.6640625" customWidth="1"/>
    <col min="15619" max="15619" width="18.33203125" customWidth="1"/>
    <col min="15620" max="15620" width="16" customWidth="1"/>
    <col min="15621" max="15621" width="14.6640625" customWidth="1"/>
    <col min="15622" max="15623" width="13.1640625" customWidth="1"/>
    <col min="15624" max="15624" width="14.83203125" customWidth="1"/>
    <col min="15625" max="15625" width="13.1640625" customWidth="1"/>
    <col min="15626" max="15626" width="14.83203125" customWidth="1"/>
    <col min="15627" max="15627" width="23.5" customWidth="1"/>
    <col min="15628" max="15628" width="17.1640625" customWidth="1"/>
    <col min="15873" max="15873" width="8.1640625" bestFit="1" customWidth="1"/>
    <col min="15874" max="15874" width="30.6640625" customWidth="1"/>
    <col min="15875" max="15875" width="18.33203125" customWidth="1"/>
    <col min="15876" max="15876" width="16" customWidth="1"/>
    <col min="15877" max="15877" width="14.6640625" customWidth="1"/>
    <col min="15878" max="15879" width="13.1640625" customWidth="1"/>
    <col min="15880" max="15880" width="14.83203125" customWidth="1"/>
    <col min="15881" max="15881" width="13.1640625" customWidth="1"/>
    <col min="15882" max="15882" width="14.83203125" customWidth="1"/>
    <col min="15883" max="15883" width="23.5" customWidth="1"/>
    <col min="15884" max="15884" width="17.1640625" customWidth="1"/>
    <col min="16129" max="16129" width="8.1640625" bestFit="1" customWidth="1"/>
    <col min="16130" max="16130" width="30.6640625" customWidth="1"/>
    <col min="16131" max="16131" width="18.33203125" customWidth="1"/>
    <col min="16132" max="16132" width="16" customWidth="1"/>
    <col min="16133" max="16133" width="14.6640625" customWidth="1"/>
    <col min="16134" max="16135" width="13.1640625" customWidth="1"/>
    <col min="16136" max="16136" width="14.83203125" customWidth="1"/>
    <col min="16137" max="16137" width="13.1640625" customWidth="1"/>
    <col min="16138" max="16138" width="14.83203125" customWidth="1"/>
    <col min="16139" max="16139" width="23.5" customWidth="1"/>
    <col min="16140" max="16140" width="17.1640625" customWidth="1"/>
  </cols>
  <sheetData>
    <row r="1" spans="1:14" ht="29.25" customHeight="1" x14ac:dyDescent="0.2">
      <c r="A1" s="85"/>
      <c r="B1" s="126"/>
      <c r="C1" s="88"/>
      <c r="D1" s="127"/>
      <c r="E1" s="76"/>
      <c r="F1" s="76"/>
      <c r="G1" s="76"/>
      <c r="H1" s="76"/>
      <c r="I1" s="303" t="s">
        <v>447</v>
      </c>
      <c r="J1" s="304"/>
      <c r="K1" s="304"/>
      <c r="L1" s="304"/>
    </row>
    <row r="2" spans="1:14" ht="25.5" customHeight="1" x14ac:dyDescent="0.2">
      <c r="A2" s="325" t="s">
        <v>425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</row>
    <row r="3" spans="1:14" ht="101.25" customHeight="1" x14ac:dyDescent="0.2">
      <c r="A3" s="326" t="s">
        <v>287</v>
      </c>
      <c r="B3" s="128"/>
      <c r="C3" s="155" t="s">
        <v>412</v>
      </c>
      <c r="D3" s="155" t="s">
        <v>413</v>
      </c>
      <c r="E3" s="155" t="s">
        <v>414</v>
      </c>
      <c r="F3" s="155" t="s">
        <v>415</v>
      </c>
      <c r="G3" s="155" t="s">
        <v>416</v>
      </c>
      <c r="H3" s="155" t="s">
        <v>417</v>
      </c>
      <c r="I3" s="155" t="s">
        <v>418</v>
      </c>
      <c r="J3" s="327" t="s">
        <v>419</v>
      </c>
      <c r="K3" s="328" t="s">
        <v>420</v>
      </c>
      <c r="L3" s="327" t="s">
        <v>421</v>
      </c>
    </row>
    <row r="4" spans="1:14" ht="10.5" customHeight="1" x14ac:dyDescent="0.2">
      <c r="A4" s="326"/>
      <c r="B4" s="128" t="s">
        <v>422</v>
      </c>
      <c r="C4" s="155">
        <v>5</v>
      </c>
      <c r="D4" s="155">
        <v>5</v>
      </c>
      <c r="E4" s="155">
        <v>5</v>
      </c>
      <c r="F4" s="155">
        <v>2.5</v>
      </c>
      <c r="G4" s="155">
        <v>2.5</v>
      </c>
      <c r="H4" s="155">
        <v>2.5</v>
      </c>
      <c r="I4" s="155">
        <v>2.5</v>
      </c>
      <c r="J4" s="327"/>
      <c r="K4" s="329"/>
      <c r="L4" s="327"/>
    </row>
    <row r="5" spans="1:14" ht="27" customHeight="1" x14ac:dyDescent="0.2">
      <c r="A5" s="326"/>
      <c r="B5" s="129" t="s">
        <v>453</v>
      </c>
      <c r="C5" s="156" t="s">
        <v>423</v>
      </c>
      <c r="D5" s="156" t="s">
        <v>424</v>
      </c>
      <c r="E5" s="156" t="s">
        <v>423</v>
      </c>
      <c r="F5" s="156" t="s">
        <v>423</v>
      </c>
      <c r="G5" s="156" t="s">
        <v>423</v>
      </c>
      <c r="H5" s="156" t="s">
        <v>423</v>
      </c>
      <c r="I5" s="156" t="s">
        <v>423</v>
      </c>
      <c r="J5" s="327"/>
      <c r="K5" s="330"/>
      <c r="L5" s="327"/>
    </row>
    <row r="6" spans="1:14" ht="26.25" x14ac:dyDescent="0.25">
      <c r="A6" s="118">
        <v>560002</v>
      </c>
      <c r="B6" s="119" t="s">
        <v>8</v>
      </c>
      <c r="C6" s="130">
        <f>VLOOKUP(A6,'[1]1Прил. АПП на 1 жителя'!$A$6:$O$65,15,0)</f>
        <v>4.38</v>
      </c>
      <c r="D6" s="131">
        <f>VLOOKUP(A6,'[1]2Прил.ПЦ от общего АПП'!$A$6:$O$65,15,0)</f>
        <v>1.86</v>
      </c>
      <c r="E6" s="131">
        <f>VLOOKUP(A6,'[1]3Прил.Диспанс.'!$A$6:$O$65,15,0)</f>
        <v>3.57</v>
      </c>
      <c r="F6" s="131">
        <f>VLOOKUP(A6,'[1]4Прил. НП'!$A$6:$O$65,15,0)</f>
        <v>0.89</v>
      </c>
      <c r="G6" s="131">
        <f>VLOOKUP(A6,'[1]5Вызовы СМП'!$A$6:$M$65,13,0)</f>
        <v>2.5</v>
      </c>
      <c r="H6" s="131">
        <f>VLOOKUP(A6,'[1]6. Уровень госп. ПН'!$A$6:$M$65,13,0)</f>
        <v>2.31</v>
      </c>
      <c r="I6" s="131">
        <f>VLOOKUP(A6,'[1]7.АПП после инфаркта,инсульта'!$A$6:$G$65,7,0)</f>
        <v>0.76</v>
      </c>
      <c r="J6" s="132">
        <f>F6+E6+D6+C6+G6+H6+I6</f>
        <v>16.27</v>
      </c>
      <c r="K6" s="133">
        <f>25*VLOOKUP(A6,'[1]8.Весовые коэф.'!$A$6:$G$65,7,0)+22.5*VLOOKUP(A6,'[1]8.Весовые коэф.'!$A$6:$G$65,6,0)</f>
        <v>25</v>
      </c>
      <c r="L6" s="134">
        <f>100/K6*J6</f>
        <v>65.08</v>
      </c>
      <c r="M6" s="80"/>
      <c r="N6" s="92"/>
    </row>
    <row r="7" spans="1:14" ht="26.25" x14ac:dyDescent="0.25">
      <c r="A7" s="118">
        <v>560014</v>
      </c>
      <c r="B7" s="119" t="s">
        <v>19</v>
      </c>
      <c r="C7" s="130">
        <f>VLOOKUP(A7,'[1]1Прил. АПП на 1 жителя'!$A$6:$O$65,15,0)</f>
        <v>5</v>
      </c>
      <c r="D7" s="131">
        <f>VLOOKUP(A7,'[1]2Прил.ПЦ от общего АПП'!$A$6:$O$65,15,0)</f>
        <v>5</v>
      </c>
      <c r="E7" s="131">
        <f>VLOOKUP(A7,'[1]3Прил.Диспанс.'!$A$6:$O$65,15,0)</f>
        <v>4.49</v>
      </c>
      <c r="F7" s="131">
        <f>VLOOKUP(A7,'[1]4Прил. НП'!$A$6:$O$65,15,0)</f>
        <v>0.46</v>
      </c>
      <c r="G7" s="131">
        <f>VLOOKUP(A7,'[1]5Вызовы СМП'!$A$6:$M$65,13,0)</f>
        <v>2.5</v>
      </c>
      <c r="H7" s="131">
        <f>VLOOKUP(A7,'[1]6. Уровень госп. ПН'!$A$6:$M$65,13,0)</f>
        <v>2.5</v>
      </c>
      <c r="I7" s="131">
        <f>VLOOKUP(A7,'[1]7.АПП после инфаркта,инсульта'!$A$6:$G$65,7,0)</f>
        <v>1.27</v>
      </c>
      <c r="J7" s="132">
        <f t="shared" ref="J7:J65" si="0">F7+E7+D7+C7+G7+H7+I7</f>
        <v>21.22</v>
      </c>
      <c r="K7" s="133">
        <f>25*VLOOKUP(A7,'[1]8.Весовые коэф.'!$A$6:$G$65,7,0)+22.5*VLOOKUP(A7,'[1]8.Весовые коэф.'!$A$6:$G$65,6,0)</f>
        <v>25</v>
      </c>
      <c r="L7" s="134">
        <f t="shared" ref="L7:L64" si="1">100/K7*J7</f>
        <v>84.88</v>
      </c>
      <c r="M7" s="80"/>
      <c r="N7" s="92"/>
    </row>
    <row r="8" spans="1:14" ht="26.25" x14ac:dyDescent="0.25">
      <c r="A8" s="118">
        <v>560017</v>
      </c>
      <c r="B8" s="119" t="s">
        <v>20</v>
      </c>
      <c r="C8" s="130">
        <f>VLOOKUP(A8,'[1]1Прил. АПП на 1 жителя'!$A$6:$O$65,15,0)</f>
        <v>4.45</v>
      </c>
      <c r="D8" s="131">
        <f>VLOOKUP(A8,'[1]2Прил.ПЦ от общего АПП'!$A$6:$O$65,15,0)</f>
        <v>4.21</v>
      </c>
      <c r="E8" s="131">
        <f>VLOOKUP(A8,'[1]3Прил.Диспанс.'!$A$6:$O$65,15,0)</f>
        <v>5</v>
      </c>
      <c r="F8" s="131">
        <f>VLOOKUP(A8,'[1]4Прил. НП'!$A$6:$O$65,15,0)</f>
        <v>1.08</v>
      </c>
      <c r="G8" s="131">
        <f>VLOOKUP(A8,'[1]5Вызовы СМП'!$A$6:$M$65,13,0)</f>
        <v>2.5</v>
      </c>
      <c r="H8" s="131">
        <f>VLOOKUP(A8,'[1]6. Уровень госп. ПН'!$A$6:$M$65,13,0)</f>
        <v>2.5</v>
      </c>
      <c r="I8" s="131">
        <f>VLOOKUP(A8,'[1]7.АПП после инфаркта,инсульта'!$A$6:$G$65,7,0)</f>
        <v>1.93</v>
      </c>
      <c r="J8" s="132">
        <f t="shared" si="0"/>
        <v>21.67</v>
      </c>
      <c r="K8" s="133">
        <f>25*VLOOKUP(A8,'[1]8.Весовые коэф.'!$A$6:$G$65,7,0)+22.5*VLOOKUP(A8,'[1]8.Весовые коэф.'!$A$6:$G$65,6,0)</f>
        <v>25</v>
      </c>
      <c r="L8" s="134">
        <f t="shared" si="1"/>
        <v>86.68</v>
      </c>
      <c r="M8" s="80"/>
      <c r="N8" s="92"/>
    </row>
    <row r="9" spans="1:14" ht="26.25" x14ac:dyDescent="0.25">
      <c r="A9" s="118">
        <v>560019</v>
      </c>
      <c r="B9" s="119" t="s">
        <v>21</v>
      </c>
      <c r="C9" s="130">
        <f>VLOOKUP(A9,'[1]1Прил. АПП на 1 жителя'!$A$6:$O$65,15,0)</f>
        <v>4.8899999999999997</v>
      </c>
      <c r="D9" s="131">
        <f>VLOOKUP(A9,'[1]2Прил.ПЦ от общего АПП'!$A$6:$O$65,15,0)</f>
        <v>0.2</v>
      </c>
      <c r="E9" s="131">
        <f>VLOOKUP(A9,'[1]3Прил.Диспанс.'!$A$6:$O$65,15,0)</f>
        <v>5</v>
      </c>
      <c r="F9" s="131">
        <f>VLOOKUP(A9,'[1]4Прил. НП'!$A$6:$O$65,15,0)</f>
        <v>1.29</v>
      </c>
      <c r="G9" s="131">
        <f>VLOOKUP(A9,'[1]5Вызовы СМП'!$A$6:$M$65,13,0)</f>
        <v>2.5</v>
      </c>
      <c r="H9" s="131">
        <f>VLOOKUP(A9,'[1]6. Уровень госп. ПН'!$A$6:$M$65,13,0)</f>
        <v>2.5</v>
      </c>
      <c r="I9" s="131">
        <f>VLOOKUP(A9,'[1]7.АПП после инфаркта,инсульта'!$A$6:$G$65,7,0)</f>
        <v>1.65</v>
      </c>
      <c r="J9" s="132">
        <f t="shared" si="0"/>
        <v>18.03</v>
      </c>
      <c r="K9" s="133">
        <f>25*VLOOKUP(A9,'[1]8.Весовые коэф.'!$A$6:$G$65,7,0)+22.5*VLOOKUP(A9,'[1]8.Весовые коэф.'!$A$6:$G$65,6,0)</f>
        <v>24.9</v>
      </c>
      <c r="L9" s="134">
        <f t="shared" si="1"/>
        <v>72.41</v>
      </c>
      <c r="M9" s="80"/>
      <c r="N9" s="92"/>
    </row>
    <row r="10" spans="1:14" ht="26.25" x14ac:dyDescent="0.25">
      <c r="A10" s="118">
        <v>560021</v>
      </c>
      <c r="B10" s="119" t="s">
        <v>22</v>
      </c>
      <c r="C10" s="130">
        <f>VLOOKUP(A10,'[1]1Прил. АПП на 1 жителя'!$A$6:$O$65,15,0)</f>
        <v>5</v>
      </c>
      <c r="D10" s="131">
        <f>VLOOKUP(A10,'[1]2Прил.ПЦ от общего АПП'!$A$6:$O$65,15,0)</f>
        <v>2.0499999999999998</v>
      </c>
      <c r="E10" s="131">
        <f>VLOOKUP(A10,'[1]3Прил.Диспанс.'!$A$6:$O$65,15,0)</f>
        <v>5</v>
      </c>
      <c r="F10" s="131">
        <f>VLOOKUP(A10,'[1]4Прил. НП'!$A$6:$O$65,15,0)</f>
        <v>1.21</v>
      </c>
      <c r="G10" s="131">
        <f>VLOOKUP(A10,'[1]5Вызовы СМП'!$A$6:$M$65,13,0)</f>
        <v>2.1800000000000002</v>
      </c>
      <c r="H10" s="131">
        <f>VLOOKUP(A10,'[1]6. Уровень госп. ПН'!$A$6:$M$65,13,0)</f>
        <v>2.5</v>
      </c>
      <c r="I10" s="131">
        <f>VLOOKUP(A10,'[1]7.АПП после инфаркта,инсульта'!$A$6:$G$65,7,0)</f>
        <v>1.48</v>
      </c>
      <c r="J10" s="132">
        <f t="shared" si="0"/>
        <v>19.420000000000002</v>
      </c>
      <c r="K10" s="133">
        <f>25*VLOOKUP(A10,'[1]8.Весовые коэф.'!$A$6:$G$65,7,0)+22.5*VLOOKUP(A10,'[1]8.Весовые коэф.'!$A$6:$G$65,6,0)</f>
        <v>23.98</v>
      </c>
      <c r="L10" s="134">
        <f t="shared" si="1"/>
        <v>80.98</v>
      </c>
      <c r="M10" s="80"/>
      <c r="N10" s="92"/>
    </row>
    <row r="11" spans="1:14" ht="26.25" x14ac:dyDescent="0.25">
      <c r="A11" s="118">
        <v>560022</v>
      </c>
      <c r="B11" s="119" t="s">
        <v>23</v>
      </c>
      <c r="C11" s="130">
        <f>VLOOKUP(A11,'[1]1Прил. АПП на 1 жителя'!$A$6:$O$65,15,0)</f>
        <v>4.8099999999999996</v>
      </c>
      <c r="D11" s="131">
        <f>VLOOKUP(A11,'[1]2Прил.ПЦ от общего АПП'!$A$6:$O$65,15,0)</f>
        <v>4</v>
      </c>
      <c r="E11" s="131">
        <f>VLOOKUP(A11,'[1]3Прил.Диспанс.'!$A$6:$O$65,15,0)</f>
        <v>1.3</v>
      </c>
      <c r="F11" s="131">
        <f>VLOOKUP(A11,'[1]4Прил. НП'!$A$6:$O$65,15,0)</f>
        <v>1.05</v>
      </c>
      <c r="G11" s="131">
        <f>VLOOKUP(A11,'[1]5Вызовы СМП'!$A$6:$M$65,13,0)</f>
        <v>2.2400000000000002</v>
      </c>
      <c r="H11" s="131">
        <f>VLOOKUP(A11,'[1]6. Уровень госп. ПН'!$A$6:$M$65,13,0)</f>
        <v>2.48</v>
      </c>
      <c r="I11" s="131">
        <f>VLOOKUP(A11,'[1]7.АПП после инфаркта,инсульта'!$A$6:$G$65,7,0)</f>
        <v>1.35</v>
      </c>
      <c r="J11" s="132">
        <f t="shared" si="0"/>
        <v>17.23</v>
      </c>
      <c r="K11" s="133">
        <f>25*VLOOKUP(A11,'[1]8.Весовые коэф.'!$A$6:$G$65,7,0)+22.5*VLOOKUP(A11,'[1]8.Весовые коэф.'!$A$6:$G$65,6,0)</f>
        <v>24.35</v>
      </c>
      <c r="L11" s="134">
        <f t="shared" si="1"/>
        <v>70.760000000000005</v>
      </c>
      <c r="M11" s="80"/>
      <c r="N11" s="92"/>
    </row>
    <row r="12" spans="1:14" ht="15" x14ac:dyDescent="0.25">
      <c r="A12" s="118">
        <v>560024</v>
      </c>
      <c r="B12" s="119" t="s">
        <v>24</v>
      </c>
      <c r="C12" s="130">
        <f>VLOOKUP(A12,'[1]1Прил. АПП на 1 жителя'!$A$6:$O$65,15,0)</f>
        <v>4.8899999999999997</v>
      </c>
      <c r="D12" s="131">
        <f>VLOOKUP(A12,'[1]2Прил.ПЦ от общего АПП'!$A$6:$O$65,15,0)</f>
        <v>5</v>
      </c>
      <c r="E12" s="131">
        <f>VLOOKUP(A12,'[1]3Прил.Диспанс.'!$A$6:$O$65,15,0)</f>
        <v>4.63</v>
      </c>
      <c r="F12" s="131">
        <f>VLOOKUP(A12,'[1]4Прил. НП'!$A$6:$O$65,15,0)</f>
        <v>2.41</v>
      </c>
      <c r="G12" s="131">
        <f>VLOOKUP(A12,'[1]5Вызовы СМП'!$A$6:$M$65,13,0)</f>
        <v>2.4900000000000002</v>
      </c>
      <c r="H12" s="131">
        <f>VLOOKUP(A12,'[1]6. Уровень госп. ПН'!$A$6:$M$65,13,0)</f>
        <v>2.5</v>
      </c>
      <c r="I12" s="131">
        <f>VLOOKUP(A12,'[1]7.АПП после инфаркта,инсульта'!$A$6:$G$65,7,0)</f>
        <v>0</v>
      </c>
      <c r="J12" s="132">
        <f t="shared" si="0"/>
        <v>21.92</v>
      </c>
      <c r="K12" s="133">
        <f>25*VLOOKUP(A12,'[1]8.Весовые коэф.'!$A$6:$G$65,7,0)+22.5*VLOOKUP(A12,'[1]8.Весовые коэф.'!$A$6:$G$65,6,0)</f>
        <v>22.63</v>
      </c>
      <c r="L12" s="134">
        <f t="shared" si="1"/>
        <v>96.86</v>
      </c>
      <c r="M12" s="80"/>
      <c r="N12" s="92"/>
    </row>
    <row r="13" spans="1:14" ht="26.25" x14ac:dyDescent="0.25">
      <c r="A13" s="118">
        <v>560026</v>
      </c>
      <c r="B13" s="119" t="s">
        <v>25</v>
      </c>
      <c r="C13" s="130">
        <f>VLOOKUP(A13,'[1]1Прил. АПП на 1 жителя'!$A$6:$O$65,15,0)</f>
        <v>3.9</v>
      </c>
      <c r="D13" s="131">
        <f>VLOOKUP(A13,'[1]2Прил.ПЦ от общего АПП'!$A$6:$O$65,15,0)</f>
        <v>0.85</v>
      </c>
      <c r="E13" s="131">
        <f>VLOOKUP(A13,'[1]3Прил.Диспанс.'!$A$6:$O$65,15,0)</f>
        <v>4.42</v>
      </c>
      <c r="F13" s="131">
        <f>VLOOKUP(A13,'[1]4Прил. НП'!$A$6:$O$65,15,0)</f>
        <v>0.95</v>
      </c>
      <c r="G13" s="131">
        <f>VLOOKUP(A13,'[1]5Вызовы СМП'!$A$6:$M$65,13,0)</f>
        <v>2.5</v>
      </c>
      <c r="H13" s="131">
        <f>VLOOKUP(A13,'[1]6. Уровень госп. ПН'!$A$6:$M$65,13,0)</f>
        <v>2.5</v>
      </c>
      <c r="I13" s="131">
        <f>VLOOKUP(A13,'[1]7.АПП после инфаркта,инсульта'!$A$6:$G$65,7,0)</f>
        <v>0.93</v>
      </c>
      <c r="J13" s="132">
        <f t="shared" si="0"/>
        <v>16.05</v>
      </c>
      <c r="K13" s="133">
        <f>25*VLOOKUP(A13,'[1]8.Весовые коэф.'!$A$6:$G$65,7,0)+22.5*VLOOKUP(A13,'[1]8.Весовые коэф.'!$A$6:$G$65,6,0)</f>
        <v>24.58</v>
      </c>
      <c r="L13" s="134">
        <f t="shared" si="1"/>
        <v>65.3</v>
      </c>
      <c r="M13" s="80"/>
      <c r="N13" s="92"/>
    </row>
    <row r="14" spans="1:14" ht="15" x14ac:dyDescent="0.25">
      <c r="A14" s="118">
        <v>560032</v>
      </c>
      <c r="B14" s="119" t="s">
        <v>27</v>
      </c>
      <c r="C14" s="130">
        <f>VLOOKUP(A14,'[1]1Прил. АПП на 1 жителя'!$A$6:$O$65,15,0)</f>
        <v>3.13</v>
      </c>
      <c r="D14" s="131">
        <f>VLOOKUP(A14,'[1]2Прил.ПЦ от общего АПП'!$A$6:$O$65,15,0)</f>
        <v>3.53</v>
      </c>
      <c r="E14" s="131">
        <f>VLOOKUP(A14,'[1]3Прил.Диспанс.'!$A$6:$O$65,15,0)</f>
        <v>2.25</v>
      </c>
      <c r="F14" s="131">
        <f>VLOOKUP(A14,'[1]4Прил. НП'!$A$6:$O$65,15,0)</f>
        <v>1.17</v>
      </c>
      <c r="G14" s="131">
        <f>VLOOKUP(A14,'[1]5Вызовы СМП'!$A$6:$M$65,13,0)</f>
        <v>1.76</v>
      </c>
      <c r="H14" s="131">
        <f>VLOOKUP(A14,'[1]6. Уровень госп. ПН'!$A$6:$M$65,13,0)</f>
        <v>2.5</v>
      </c>
      <c r="I14" s="131">
        <f>VLOOKUP(A14,'[1]7.АПП после инфаркта,инсульта'!$A$6:$G$65,7,0)</f>
        <v>0.84</v>
      </c>
      <c r="J14" s="132">
        <f t="shared" si="0"/>
        <v>15.18</v>
      </c>
      <c r="K14" s="133">
        <f>25*VLOOKUP(A14,'[1]8.Весовые коэф.'!$A$6:$G$65,7,0)+22.5*VLOOKUP(A14,'[1]8.Весовые коэф.'!$A$6:$G$65,6,0)</f>
        <v>25</v>
      </c>
      <c r="L14" s="134">
        <f t="shared" si="1"/>
        <v>60.72</v>
      </c>
      <c r="M14" s="80"/>
      <c r="N14" s="92"/>
    </row>
    <row r="15" spans="1:14" ht="15" x14ac:dyDescent="0.25">
      <c r="A15" s="118">
        <v>560033</v>
      </c>
      <c r="B15" s="119" t="s">
        <v>28</v>
      </c>
      <c r="C15" s="130">
        <f>VLOOKUP(A15,'[1]1Прил. АПП на 1 жителя'!$A$6:$O$65,15,0)</f>
        <v>4.1900000000000004</v>
      </c>
      <c r="D15" s="131">
        <f>VLOOKUP(A15,'[1]2Прил.ПЦ от общего АПП'!$A$6:$O$65,15,0)</f>
        <v>5</v>
      </c>
      <c r="E15" s="131">
        <f>VLOOKUP(A15,'[1]3Прил.Диспанс.'!$A$6:$O$65,15,0)</f>
        <v>5</v>
      </c>
      <c r="F15" s="131">
        <f>VLOOKUP(A15,'[1]4Прил. НП'!$A$6:$O$65,15,0)</f>
        <v>1.52</v>
      </c>
      <c r="G15" s="131">
        <f>VLOOKUP(A15,'[1]5Вызовы СМП'!$A$6:$M$65,13,0)</f>
        <v>2.5</v>
      </c>
      <c r="H15" s="131">
        <f>VLOOKUP(A15,'[1]6. Уровень госп. ПН'!$A$6:$M$65,13,0)</f>
        <v>2.5</v>
      </c>
      <c r="I15" s="131">
        <f>VLOOKUP(A15,'[1]7.АПП после инфаркта,инсульта'!$A$6:$G$65,7,0)</f>
        <v>1.39</v>
      </c>
      <c r="J15" s="132">
        <f t="shared" si="0"/>
        <v>22.1</v>
      </c>
      <c r="K15" s="133">
        <f>25*VLOOKUP(A15,'[1]8.Весовые коэф.'!$A$6:$G$65,7,0)+22.5*VLOOKUP(A15,'[1]8.Весовые коэф.'!$A$6:$G$65,6,0)</f>
        <v>25</v>
      </c>
      <c r="L15" s="134">
        <f t="shared" si="1"/>
        <v>88.4</v>
      </c>
      <c r="M15" s="80"/>
      <c r="N15" s="92"/>
    </row>
    <row r="16" spans="1:14" ht="15" x14ac:dyDescent="0.25">
      <c r="A16" s="118">
        <v>560034</v>
      </c>
      <c r="B16" s="119" t="s">
        <v>29</v>
      </c>
      <c r="C16" s="130">
        <f>VLOOKUP(A16,'[1]1Прил. АПП на 1 жителя'!$A$6:$O$65,15,0)</f>
        <v>0</v>
      </c>
      <c r="D16" s="131">
        <f>VLOOKUP(A16,'[1]2Прил.ПЦ от общего АПП'!$A$6:$O$65,15,0)</f>
        <v>5</v>
      </c>
      <c r="E16" s="131">
        <f>VLOOKUP(A16,'[1]3Прил.Диспанс.'!$A$6:$O$65,15,0)</f>
        <v>4.4800000000000004</v>
      </c>
      <c r="F16" s="131">
        <f>VLOOKUP(A16,'[1]4Прил. НП'!$A$6:$O$65,15,0)</f>
        <v>1.53</v>
      </c>
      <c r="G16" s="131">
        <f>VLOOKUP(A16,'[1]5Вызовы СМП'!$A$6:$M$65,13,0)</f>
        <v>2.5</v>
      </c>
      <c r="H16" s="131">
        <f>VLOOKUP(A16,'[1]6. Уровень госп. ПН'!$A$6:$M$65,13,0)</f>
        <v>2.5</v>
      </c>
      <c r="I16" s="131">
        <f>VLOOKUP(A16,'[1]7.АПП после инфаркта,инсульта'!$A$6:$G$65,7,0)</f>
        <v>1.19</v>
      </c>
      <c r="J16" s="132">
        <f t="shared" si="0"/>
        <v>17.2</v>
      </c>
      <c r="K16" s="133">
        <f>25*VLOOKUP(A16,'[1]8.Весовые коэф.'!$A$6:$G$65,7,0)+22.5*VLOOKUP(A16,'[1]8.Весовые коэф.'!$A$6:$G$65,6,0)</f>
        <v>25</v>
      </c>
      <c r="L16" s="134">
        <f t="shared" si="1"/>
        <v>68.8</v>
      </c>
      <c r="M16" s="80"/>
      <c r="N16" s="92"/>
    </row>
    <row r="17" spans="1:14" ht="15" x14ac:dyDescent="0.25">
      <c r="A17" s="118">
        <v>560035</v>
      </c>
      <c r="B17" s="119" t="s">
        <v>30</v>
      </c>
      <c r="C17" s="130">
        <f>VLOOKUP(A17,'[1]1Прил. АПП на 1 жителя'!$A$6:$O$65,15,0)</f>
        <v>4.7300000000000004</v>
      </c>
      <c r="D17" s="131">
        <f>VLOOKUP(A17,'[1]2Прил.ПЦ от общего АПП'!$A$6:$O$65,15,0)</f>
        <v>4.91</v>
      </c>
      <c r="E17" s="131">
        <f>VLOOKUP(A17,'[1]3Прил.Диспанс.'!$A$6:$O$65,15,0)</f>
        <v>4.12</v>
      </c>
      <c r="F17" s="131">
        <f>VLOOKUP(A17,'[1]4Прил. НП'!$A$6:$O$65,15,0)</f>
        <v>0.31</v>
      </c>
      <c r="G17" s="131">
        <f>VLOOKUP(A17,'[1]5Вызовы СМП'!$A$6:$M$65,13,0)</f>
        <v>2.5</v>
      </c>
      <c r="H17" s="131">
        <f>VLOOKUP(A17,'[1]6. Уровень госп. ПН'!$A$6:$M$65,13,0)</f>
        <v>2.5</v>
      </c>
      <c r="I17" s="131">
        <f>VLOOKUP(A17,'[1]7.АПП после инфаркта,инсульта'!$A$6:$G$65,7,0)</f>
        <v>0</v>
      </c>
      <c r="J17" s="132">
        <f t="shared" si="0"/>
        <v>19.07</v>
      </c>
      <c r="K17" s="133">
        <f>25*VLOOKUP(A17,'[1]8.Весовые коэф.'!$A$6:$G$65,7,0)+22.5*VLOOKUP(A17,'[1]8.Весовые коэф.'!$A$6:$G$65,6,0)</f>
        <v>22.65</v>
      </c>
      <c r="L17" s="134">
        <f t="shared" si="1"/>
        <v>84.19</v>
      </c>
      <c r="M17" s="80"/>
      <c r="N17" s="92"/>
    </row>
    <row r="18" spans="1:14" ht="15" x14ac:dyDescent="0.25">
      <c r="A18" s="118">
        <v>560036</v>
      </c>
      <c r="B18" s="119" t="s">
        <v>26</v>
      </c>
      <c r="C18" s="130">
        <f>VLOOKUP(A18,'[1]1Прил. АПП на 1 жителя'!$A$6:$O$65,15,0)</f>
        <v>0.85</v>
      </c>
      <c r="D18" s="131">
        <f>VLOOKUP(A18,'[1]2Прил.ПЦ от общего АПП'!$A$6:$O$65,15,0)</f>
        <v>5</v>
      </c>
      <c r="E18" s="131">
        <f>VLOOKUP(A18,'[1]3Прил.Диспанс.'!$A$6:$O$65,15,0)</f>
        <v>4.8899999999999997</v>
      </c>
      <c r="F18" s="131">
        <f>VLOOKUP(A18,'[1]4Прил. НП'!$A$6:$O$65,15,0)</f>
        <v>0.84</v>
      </c>
      <c r="G18" s="131">
        <f>VLOOKUP(A18,'[1]5Вызовы СМП'!$A$6:$M$65,13,0)</f>
        <v>2.5</v>
      </c>
      <c r="H18" s="131">
        <f>VLOOKUP(A18,'[1]6. Уровень госп. ПН'!$A$6:$M$65,13,0)</f>
        <v>2.5</v>
      </c>
      <c r="I18" s="131">
        <f>VLOOKUP(A18,'[1]7.АПП после инфаркта,инсульта'!$A$6:$G$65,7,0)</f>
        <v>0.49</v>
      </c>
      <c r="J18" s="132">
        <f t="shared" si="0"/>
        <v>17.07</v>
      </c>
      <c r="K18" s="133">
        <f>25*VLOOKUP(A18,'[1]8.Весовые коэф.'!$A$6:$G$65,7,0)+22.5*VLOOKUP(A18,'[1]8.Весовые коэф.'!$A$6:$G$65,6,0)</f>
        <v>24.53</v>
      </c>
      <c r="L18" s="134">
        <f t="shared" si="1"/>
        <v>69.59</v>
      </c>
      <c r="M18" s="80"/>
      <c r="N18" s="92"/>
    </row>
    <row r="19" spans="1:14" ht="26.25" x14ac:dyDescent="0.25">
      <c r="A19" s="118">
        <v>560041</v>
      </c>
      <c r="B19" s="119" t="s">
        <v>32</v>
      </c>
      <c r="C19" s="130">
        <f>VLOOKUP(A19,'[1]1Прил. АПП на 1 жителя'!$A$6:$O$65,15,0)</f>
        <v>4.53</v>
      </c>
      <c r="D19" s="131">
        <f>VLOOKUP(A19,'[1]2Прил.ПЦ от общего АПП'!$A$6:$O$65,15,0)</f>
        <v>4.0199999999999996</v>
      </c>
      <c r="E19" s="131">
        <f>VLOOKUP(A19,'[1]3Прил.Диспанс.'!$A$6:$O$65,15,0)</f>
        <v>4.13</v>
      </c>
      <c r="F19" s="131">
        <f>VLOOKUP(A19,'[1]4Прил. НП'!$A$6:$O$65,15,0)</f>
        <v>0.62</v>
      </c>
      <c r="G19" s="131">
        <f>VLOOKUP(A19,'[1]5Вызовы СМП'!$A$6:$M$65,13,0)</f>
        <v>2.5</v>
      </c>
      <c r="H19" s="131">
        <f>VLOOKUP(A19,'[1]6. Уровень госп. ПН'!$A$6:$M$65,13,0)</f>
        <v>2.5</v>
      </c>
      <c r="I19" s="131">
        <f>VLOOKUP(A19,'[1]7.АПП после инфаркта,инсульта'!$A$6:$G$65,7,0)</f>
        <v>0</v>
      </c>
      <c r="J19" s="132">
        <f t="shared" si="0"/>
        <v>18.3</v>
      </c>
      <c r="K19" s="133">
        <f>25*VLOOKUP(A19,'[1]8.Весовые коэф.'!$A$6:$G$65,7,0)+22.5*VLOOKUP(A19,'[1]8.Весовые коэф.'!$A$6:$G$65,6,0)</f>
        <v>22.63</v>
      </c>
      <c r="L19" s="134">
        <f t="shared" si="1"/>
        <v>80.87</v>
      </c>
      <c r="M19" s="80"/>
      <c r="N19" s="92"/>
    </row>
    <row r="20" spans="1:14" ht="15" x14ac:dyDescent="0.25">
      <c r="A20" s="118">
        <v>560043</v>
      </c>
      <c r="B20" s="119" t="s">
        <v>33</v>
      </c>
      <c r="C20" s="130">
        <f>VLOOKUP(A20,'[1]1Прил. АПП на 1 жителя'!$A$6:$O$65,15,0)</f>
        <v>3.94</v>
      </c>
      <c r="D20" s="131">
        <f>VLOOKUP(A20,'[1]2Прил.ПЦ от общего АПП'!$A$6:$O$65,15,0)</f>
        <v>5</v>
      </c>
      <c r="E20" s="131">
        <f>VLOOKUP(A20,'[1]3Прил.Диспанс.'!$A$6:$O$65,15,0)</f>
        <v>2.8</v>
      </c>
      <c r="F20" s="131">
        <f>VLOOKUP(A20,'[1]4Прил. НП'!$A$6:$O$65,15,0)</f>
        <v>0.28000000000000003</v>
      </c>
      <c r="G20" s="131">
        <f>VLOOKUP(A20,'[1]5Вызовы СМП'!$A$6:$M$65,13,0)</f>
        <v>0.5</v>
      </c>
      <c r="H20" s="131">
        <f>VLOOKUP(A20,'[1]6. Уровень госп. ПН'!$A$6:$M$65,13,0)</f>
        <v>2.4300000000000002</v>
      </c>
      <c r="I20" s="131">
        <f>VLOOKUP(A20,'[1]7.АПП после инфаркта,инсульта'!$A$6:$G$65,7,0)</f>
        <v>0.79</v>
      </c>
      <c r="J20" s="132">
        <f t="shared" si="0"/>
        <v>15.74</v>
      </c>
      <c r="K20" s="133">
        <f>25*VLOOKUP(A20,'[1]8.Весовые коэф.'!$A$6:$G$65,7,0)+22.5*VLOOKUP(A20,'[1]8.Весовые коэф.'!$A$6:$G$65,6,0)</f>
        <v>24.5</v>
      </c>
      <c r="L20" s="134">
        <f t="shared" si="1"/>
        <v>64.239999999999995</v>
      </c>
      <c r="M20" s="80"/>
      <c r="N20" s="92"/>
    </row>
    <row r="21" spans="1:14" ht="15" x14ac:dyDescent="0.25">
      <c r="A21" s="118">
        <v>560045</v>
      </c>
      <c r="B21" s="119" t="s">
        <v>34</v>
      </c>
      <c r="C21" s="130">
        <f>VLOOKUP(A21,'[1]1Прил. АПП на 1 жителя'!$A$6:$O$65,15,0)</f>
        <v>4.24</v>
      </c>
      <c r="D21" s="131">
        <f>VLOOKUP(A21,'[1]2Прил.ПЦ от общего АПП'!$A$6:$O$65,15,0)</f>
        <v>4.1500000000000004</v>
      </c>
      <c r="E21" s="131">
        <f>VLOOKUP(A21,'[1]3Прил.Диспанс.'!$A$6:$O$65,15,0)</f>
        <v>4.43</v>
      </c>
      <c r="F21" s="131">
        <f>VLOOKUP(A21,'[1]4Прил. НП'!$A$6:$O$65,15,0)</f>
        <v>0.19</v>
      </c>
      <c r="G21" s="131">
        <f>VLOOKUP(A21,'[1]5Вызовы СМП'!$A$6:$M$65,13,0)</f>
        <v>1.78</v>
      </c>
      <c r="H21" s="131">
        <f>VLOOKUP(A21,'[1]6. Уровень госп. ПН'!$A$6:$M$65,13,0)</f>
        <v>2.5</v>
      </c>
      <c r="I21" s="131">
        <f>VLOOKUP(A21,'[1]7.АПП после инфаркта,инсульта'!$A$6:$G$65,7,0)</f>
        <v>0.39</v>
      </c>
      <c r="J21" s="132">
        <f t="shared" si="0"/>
        <v>17.68</v>
      </c>
      <c r="K21" s="133">
        <f>25*VLOOKUP(A21,'[1]8.Весовые коэф.'!$A$6:$G$65,7,0)+22.5*VLOOKUP(A21,'[1]8.Весовые коэф.'!$A$6:$G$65,6,0)</f>
        <v>24.45</v>
      </c>
      <c r="L21" s="134">
        <f t="shared" si="1"/>
        <v>72.31</v>
      </c>
      <c r="M21" s="80"/>
      <c r="N21" s="92"/>
    </row>
    <row r="22" spans="1:14" ht="15" x14ac:dyDescent="0.25">
      <c r="A22" s="118">
        <v>560047</v>
      </c>
      <c r="B22" s="119" t="s">
        <v>35</v>
      </c>
      <c r="C22" s="130">
        <f>VLOOKUP(A22,'[1]1Прил. АПП на 1 жителя'!$A$6:$O$65,15,0)</f>
        <v>3.91</v>
      </c>
      <c r="D22" s="131">
        <f>VLOOKUP(A22,'[1]2Прил.ПЦ от общего АПП'!$A$6:$O$65,15,0)</f>
        <v>2.4700000000000002</v>
      </c>
      <c r="E22" s="131">
        <f>VLOOKUP(A22,'[1]3Прил.Диспанс.'!$A$6:$O$65,15,0)</f>
        <v>3.64</v>
      </c>
      <c r="F22" s="131">
        <f>VLOOKUP(A22,'[1]4Прил. НП'!$A$6:$O$65,15,0)</f>
        <v>0.26</v>
      </c>
      <c r="G22" s="131">
        <f>VLOOKUP(A22,'[1]5Вызовы СМП'!$A$6:$M$65,13,0)</f>
        <v>2.5</v>
      </c>
      <c r="H22" s="131">
        <f>VLOOKUP(A22,'[1]6. Уровень госп. ПН'!$A$6:$M$65,13,0)</f>
        <v>2.5</v>
      </c>
      <c r="I22" s="131">
        <f>VLOOKUP(A22,'[1]7.АПП после инфаркта,инсульта'!$A$6:$G$65,7,0)</f>
        <v>0.46</v>
      </c>
      <c r="J22" s="132">
        <f t="shared" si="0"/>
        <v>15.74</v>
      </c>
      <c r="K22" s="133">
        <f>25*VLOOKUP(A22,'[1]8.Весовые коэф.'!$A$6:$G$65,7,0)+22.5*VLOOKUP(A22,'[1]8.Весовые коэф.'!$A$6:$G$65,6,0)</f>
        <v>24.45</v>
      </c>
      <c r="L22" s="134">
        <f t="shared" si="1"/>
        <v>64.38</v>
      </c>
      <c r="M22" s="80"/>
      <c r="N22" s="92"/>
    </row>
    <row r="23" spans="1:14" ht="15" x14ac:dyDescent="0.25">
      <c r="A23" s="118">
        <v>560052</v>
      </c>
      <c r="B23" s="119" t="s">
        <v>37</v>
      </c>
      <c r="C23" s="130">
        <f>VLOOKUP(A23,'[1]1Прил. АПП на 1 жителя'!$A$6:$O$65,15,0)</f>
        <v>4.32</v>
      </c>
      <c r="D23" s="131">
        <f>VLOOKUP(A23,'[1]2Прил.ПЦ от общего АПП'!$A$6:$O$65,15,0)</f>
        <v>5</v>
      </c>
      <c r="E23" s="131">
        <f>VLOOKUP(A23,'[1]3Прил.Диспанс.'!$A$6:$O$65,15,0)</f>
        <v>4.33</v>
      </c>
      <c r="F23" s="131">
        <f>VLOOKUP(A23,'[1]4Прил. НП'!$A$6:$O$65,15,0)</f>
        <v>0.67</v>
      </c>
      <c r="G23" s="131">
        <f>VLOOKUP(A23,'[1]5Вызовы СМП'!$A$6:$M$65,13,0)</f>
        <v>2.12</v>
      </c>
      <c r="H23" s="131">
        <f>VLOOKUP(A23,'[1]6. Уровень госп. ПН'!$A$6:$M$65,13,0)</f>
        <v>2.14</v>
      </c>
      <c r="I23" s="131">
        <f>VLOOKUP(A23,'[1]7.АПП после инфаркта,инсульта'!$A$6:$G$65,7,0)</f>
        <v>0</v>
      </c>
      <c r="J23" s="132">
        <f t="shared" si="0"/>
        <v>18.579999999999998</v>
      </c>
      <c r="K23" s="133">
        <f>25*VLOOKUP(A23,'[1]8.Весовые коэф.'!$A$6:$G$65,7,0)+22.5*VLOOKUP(A23,'[1]8.Весовые коэф.'!$A$6:$G$65,6,0)</f>
        <v>24.4</v>
      </c>
      <c r="L23" s="134">
        <f t="shared" si="1"/>
        <v>76.150000000000006</v>
      </c>
      <c r="M23" s="80"/>
      <c r="N23" s="92"/>
    </row>
    <row r="24" spans="1:14" ht="15" x14ac:dyDescent="0.25">
      <c r="A24" s="118">
        <v>560053</v>
      </c>
      <c r="B24" s="119" t="s">
        <v>38</v>
      </c>
      <c r="C24" s="130">
        <f>VLOOKUP(A24,'[1]1Прил. АПП на 1 жителя'!$A$6:$O$65,15,0)</f>
        <v>2.71</v>
      </c>
      <c r="D24" s="131">
        <f>VLOOKUP(A24,'[1]2Прил.ПЦ от общего АПП'!$A$6:$O$65,15,0)</f>
        <v>5</v>
      </c>
      <c r="E24" s="131">
        <f>VLOOKUP(A24,'[1]3Прил.Диспанс.'!$A$6:$O$65,15,0)</f>
        <v>4.7</v>
      </c>
      <c r="F24" s="131">
        <f>VLOOKUP(A24,'[1]4Прил. НП'!$A$6:$O$65,15,0)</f>
        <v>0.25</v>
      </c>
      <c r="G24" s="131">
        <f>VLOOKUP(A24,'[1]5Вызовы СМП'!$A$6:$M$65,13,0)</f>
        <v>2.5</v>
      </c>
      <c r="H24" s="131">
        <f>VLOOKUP(A24,'[1]6. Уровень госп. ПН'!$A$6:$M$65,13,0)</f>
        <v>2.0699999999999998</v>
      </c>
      <c r="I24" s="131">
        <f>VLOOKUP(A24,'[1]7.АПП после инфаркта,инсульта'!$A$6:$G$65,7,0)</f>
        <v>0.72</v>
      </c>
      <c r="J24" s="132">
        <f t="shared" si="0"/>
        <v>17.95</v>
      </c>
      <c r="K24" s="133">
        <f>25*VLOOKUP(A24,'[1]8.Весовые коэф.'!$A$6:$G$65,7,0)+22.5*VLOOKUP(A24,'[1]8.Весовые коэф.'!$A$6:$G$65,6,0)</f>
        <v>24.45</v>
      </c>
      <c r="L24" s="134">
        <f t="shared" si="1"/>
        <v>73.42</v>
      </c>
      <c r="M24" s="80"/>
      <c r="N24" s="92"/>
    </row>
    <row r="25" spans="1:14" ht="15" x14ac:dyDescent="0.25">
      <c r="A25" s="118">
        <v>560054</v>
      </c>
      <c r="B25" s="119" t="s">
        <v>39</v>
      </c>
      <c r="C25" s="130">
        <f>VLOOKUP(A25,'[1]1Прил. АПП на 1 жителя'!$A$6:$O$65,15,0)</f>
        <v>4.59</v>
      </c>
      <c r="D25" s="131">
        <f>VLOOKUP(A25,'[1]2Прил.ПЦ от общего АПП'!$A$6:$O$65,15,0)</f>
        <v>1.25</v>
      </c>
      <c r="E25" s="131">
        <f>VLOOKUP(A25,'[1]3Прил.Диспанс.'!$A$6:$O$65,15,0)</f>
        <v>3.75</v>
      </c>
      <c r="F25" s="131">
        <f>VLOOKUP(A25,'[1]4Прил. НП'!$A$6:$O$65,15,0)</f>
        <v>0.21</v>
      </c>
      <c r="G25" s="131">
        <f>VLOOKUP(A25,'[1]5Вызовы СМП'!$A$6:$M$65,13,0)</f>
        <v>2.5</v>
      </c>
      <c r="H25" s="131">
        <f>VLOOKUP(A25,'[1]6. Уровень госп. ПН'!$A$6:$M$65,13,0)</f>
        <v>1.97</v>
      </c>
      <c r="I25" s="131">
        <f>VLOOKUP(A25,'[1]7.АПП после инфаркта,инсульта'!$A$6:$G$65,7,0)</f>
        <v>0.57999999999999996</v>
      </c>
      <c r="J25" s="132">
        <f t="shared" si="0"/>
        <v>14.85</v>
      </c>
      <c r="K25" s="133">
        <f>25*VLOOKUP(A25,'[1]8.Весовые коэф.'!$A$6:$G$65,7,0)+22.5*VLOOKUP(A25,'[1]8.Весовые коэф.'!$A$6:$G$65,6,0)</f>
        <v>24.38</v>
      </c>
      <c r="L25" s="134">
        <f t="shared" si="1"/>
        <v>60.91</v>
      </c>
      <c r="M25" s="80"/>
      <c r="N25" s="92"/>
    </row>
    <row r="26" spans="1:14" ht="26.25" x14ac:dyDescent="0.25">
      <c r="A26" s="118">
        <v>560055</v>
      </c>
      <c r="B26" s="119" t="s">
        <v>40</v>
      </c>
      <c r="C26" s="130">
        <f>VLOOKUP(A26,'[1]1Прил. АПП на 1 жителя'!$A$6:$O$65,15,0)</f>
        <v>3.15</v>
      </c>
      <c r="D26" s="131">
        <f>VLOOKUP(A26,'[1]2Прил.ПЦ от общего АПП'!$A$6:$O$65,15,0)</f>
        <v>5</v>
      </c>
      <c r="E26" s="131">
        <f>VLOOKUP(A26,'[1]3Прил.Диспанс.'!$A$6:$O$65,15,0)</f>
        <v>3.44</v>
      </c>
      <c r="F26" s="131">
        <f>VLOOKUP(A26,'[1]4Прил. НП'!$A$6:$O$65,15,0)</f>
        <v>0.28000000000000003</v>
      </c>
      <c r="G26" s="131">
        <f>VLOOKUP(A26,'[1]5Вызовы СМП'!$A$6:$M$65,13,0)</f>
        <v>2.5</v>
      </c>
      <c r="H26" s="131">
        <f>VLOOKUP(A26,'[1]6. Уровень госп. ПН'!$A$6:$M$65,13,0)</f>
        <v>1.43</v>
      </c>
      <c r="I26" s="131">
        <f>VLOOKUP(A26,'[1]7.АПП после инфаркта,инсульта'!$A$6:$G$65,7,0)</f>
        <v>0.7</v>
      </c>
      <c r="J26" s="132">
        <f t="shared" si="0"/>
        <v>16.5</v>
      </c>
      <c r="K26" s="133">
        <f>25*VLOOKUP(A26,'[1]8.Весовые коэф.'!$A$6:$G$65,7,0)+22.5*VLOOKUP(A26,'[1]8.Весовые коэф.'!$A$6:$G$65,6,0)</f>
        <v>24.5</v>
      </c>
      <c r="L26" s="134">
        <f t="shared" si="1"/>
        <v>67.349999999999994</v>
      </c>
      <c r="M26" s="80"/>
      <c r="N26" s="92"/>
    </row>
    <row r="27" spans="1:14" ht="15" x14ac:dyDescent="0.25">
      <c r="A27" s="118">
        <v>560056</v>
      </c>
      <c r="B27" s="119" t="s">
        <v>41</v>
      </c>
      <c r="C27" s="130">
        <f>VLOOKUP(A27,'[1]1Прил. АПП на 1 жителя'!$A$6:$O$65,15,0)</f>
        <v>3.47</v>
      </c>
      <c r="D27" s="131">
        <f>VLOOKUP(A27,'[1]2Прил.ПЦ от общего АПП'!$A$6:$O$65,15,0)</f>
        <v>0.9</v>
      </c>
      <c r="E27" s="131">
        <f>VLOOKUP(A27,'[1]3Прил.Диспанс.'!$A$6:$O$65,15,0)</f>
        <v>4.16</v>
      </c>
      <c r="F27" s="131">
        <f>VLOOKUP(A27,'[1]4Прил. НП'!$A$6:$O$65,15,0)</f>
        <v>1.0900000000000001</v>
      </c>
      <c r="G27" s="131">
        <f>VLOOKUP(A27,'[1]5Вызовы СМП'!$A$6:$M$65,13,0)</f>
        <v>2.5</v>
      </c>
      <c r="H27" s="131">
        <f>VLOOKUP(A27,'[1]6. Уровень госп. ПН'!$A$6:$M$65,13,0)</f>
        <v>1.83</v>
      </c>
      <c r="I27" s="131">
        <f>VLOOKUP(A27,'[1]7.АПП после инфаркта,инсульта'!$A$6:$G$65,7,0)</f>
        <v>7.0000000000000007E-2</v>
      </c>
      <c r="J27" s="132">
        <f t="shared" si="0"/>
        <v>14.02</v>
      </c>
      <c r="K27" s="133">
        <f>25*VLOOKUP(A27,'[1]8.Весовые коэф.'!$A$6:$G$65,7,0)+22.5*VLOOKUP(A27,'[1]8.Весовые коэф.'!$A$6:$G$65,6,0)</f>
        <v>24.55</v>
      </c>
      <c r="L27" s="134">
        <f t="shared" si="1"/>
        <v>57.11</v>
      </c>
      <c r="M27" s="80"/>
      <c r="N27" s="92"/>
    </row>
    <row r="28" spans="1:14" ht="15" x14ac:dyDescent="0.25">
      <c r="A28" s="118">
        <v>560057</v>
      </c>
      <c r="B28" s="119" t="s">
        <v>42</v>
      </c>
      <c r="C28" s="130">
        <f>VLOOKUP(A28,'[1]1Прил. АПП на 1 жителя'!$A$6:$O$65,15,0)</f>
        <v>5</v>
      </c>
      <c r="D28" s="131">
        <f>VLOOKUP(A28,'[1]2Прил.ПЦ от общего АПП'!$A$6:$O$65,15,0)</f>
        <v>5</v>
      </c>
      <c r="E28" s="131">
        <f>VLOOKUP(A28,'[1]3Прил.Диспанс.'!$A$6:$O$65,15,0)</f>
        <v>5</v>
      </c>
      <c r="F28" s="131">
        <f>VLOOKUP(A28,'[1]4Прил. НП'!$A$6:$O$65,15,0)</f>
        <v>2.0499999999999998</v>
      </c>
      <c r="G28" s="131">
        <f>VLOOKUP(A28,'[1]5Вызовы СМП'!$A$6:$M$65,13,0)</f>
        <v>2.06</v>
      </c>
      <c r="H28" s="131">
        <f>VLOOKUP(A28,'[1]6. Уровень госп. ПН'!$A$6:$M$65,13,0)</f>
        <v>1.47</v>
      </c>
      <c r="I28" s="131">
        <f>VLOOKUP(A28,'[1]7.АПП после инфаркта,инсульта'!$A$6:$G$65,7,0)</f>
        <v>1.37</v>
      </c>
      <c r="J28" s="132">
        <f t="shared" si="0"/>
        <v>21.95</v>
      </c>
      <c r="K28" s="133">
        <f>25*VLOOKUP(A28,'[1]8.Весовые коэф.'!$A$6:$G$65,7,0)+22.5*VLOOKUP(A28,'[1]8.Весовые коэф.'!$A$6:$G$65,6,0)</f>
        <v>24.48</v>
      </c>
      <c r="L28" s="134">
        <f t="shared" si="1"/>
        <v>89.67</v>
      </c>
      <c r="M28" s="80"/>
      <c r="N28" s="92"/>
    </row>
    <row r="29" spans="1:14" ht="15" x14ac:dyDescent="0.25">
      <c r="A29" s="118">
        <v>560058</v>
      </c>
      <c r="B29" s="119" t="s">
        <v>43</v>
      </c>
      <c r="C29" s="130">
        <f>VLOOKUP(A29,'[1]1Прил. АПП на 1 жителя'!$A$6:$O$65,15,0)</f>
        <v>0.9</v>
      </c>
      <c r="D29" s="131">
        <f>VLOOKUP(A29,'[1]2Прил.ПЦ от общего АПП'!$A$6:$O$65,15,0)</f>
        <v>5</v>
      </c>
      <c r="E29" s="131">
        <f>VLOOKUP(A29,'[1]3Прил.Диспанс.'!$A$6:$O$65,15,0)</f>
        <v>4.18</v>
      </c>
      <c r="F29" s="131">
        <f>VLOOKUP(A29,'[1]4Прил. НП'!$A$6:$O$65,15,0)</f>
        <v>0.04</v>
      </c>
      <c r="G29" s="131">
        <f>VLOOKUP(A29,'[1]5Вызовы СМП'!$A$6:$M$65,13,0)</f>
        <v>2.5</v>
      </c>
      <c r="H29" s="131">
        <f>VLOOKUP(A29,'[1]6. Уровень госп. ПН'!$A$6:$M$65,13,0)</f>
        <v>2.35</v>
      </c>
      <c r="I29" s="131">
        <f>VLOOKUP(A29,'[1]7.АПП после инфаркта,инсульта'!$A$6:$G$65,7,0)</f>
        <v>0.09</v>
      </c>
      <c r="J29" s="132">
        <f t="shared" si="0"/>
        <v>15.06</v>
      </c>
      <c r="K29" s="133">
        <f>25*VLOOKUP(A29,'[1]8.Весовые коэф.'!$A$6:$G$65,7,0)+22.5*VLOOKUP(A29,'[1]8.Весовые коэф.'!$A$6:$G$65,6,0)</f>
        <v>24.45</v>
      </c>
      <c r="L29" s="134">
        <f t="shared" si="1"/>
        <v>61.6</v>
      </c>
      <c r="M29" s="80"/>
      <c r="N29" s="92"/>
    </row>
    <row r="30" spans="1:14" ht="15" x14ac:dyDescent="0.25">
      <c r="A30" s="118">
        <v>560059</v>
      </c>
      <c r="B30" s="119" t="s">
        <v>44</v>
      </c>
      <c r="C30" s="130">
        <f>VLOOKUP(A30,'[1]1Прил. АПП на 1 жителя'!$A$6:$O$65,15,0)</f>
        <v>3.38</v>
      </c>
      <c r="D30" s="131">
        <f>VLOOKUP(A30,'[1]2Прил.ПЦ от общего АПП'!$A$6:$O$65,15,0)</f>
        <v>5</v>
      </c>
      <c r="E30" s="131">
        <f>VLOOKUP(A30,'[1]3Прил.Диспанс.'!$A$6:$O$65,15,0)</f>
        <v>4.9000000000000004</v>
      </c>
      <c r="F30" s="131">
        <f>VLOOKUP(A30,'[1]4Прил. НП'!$A$6:$O$65,15,0)</f>
        <v>0.82</v>
      </c>
      <c r="G30" s="131">
        <f>VLOOKUP(A30,'[1]5Вызовы СМП'!$A$6:$M$65,13,0)</f>
        <v>2.5</v>
      </c>
      <c r="H30" s="131">
        <f>VLOOKUP(A30,'[1]6. Уровень госп. ПН'!$A$6:$M$65,13,0)</f>
        <v>0.83</v>
      </c>
      <c r="I30" s="131">
        <f>VLOOKUP(A30,'[1]7.АПП после инфаркта,инсульта'!$A$6:$G$65,7,0)</f>
        <v>1.46</v>
      </c>
      <c r="J30" s="132">
        <f t="shared" si="0"/>
        <v>18.89</v>
      </c>
      <c r="K30" s="133">
        <f>25*VLOOKUP(A30,'[1]8.Весовые коэф.'!$A$6:$G$65,7,0)+22.5*VLOOKUP(A30,'[1]8.Весовые коэф.'!$A$6:$G$65,6,0)</f>
        <v>24.5</v>
      </c>
      <c r="L30" s="134">
        <f t="shared" si="1"/>
        <v>77.099999999999994</v>
      </c>
      <c r="M30" s="80"/>
      <c r="N30" s="92"/>
    </row>
    <row r="31" spans="1:14" ht="15" x14ac:dyDescent="0.25">
      <c r="A31" s="118">
        <v>560060</v>
      </c>
      <c r="B31" s="119" t="s">
        <v>45</v>
      </c>
      <c r="C31" s="130">
        <f>VLOOKUP(A31,'[1]1Прил. АПП на 1 жителя'!$A$6:$O$65,15,0)</f>
        <v>4.66</v>
      </c>
      <c r="D31" s="131">
        <f>VLOOKUP(A31,'[1]2Прил.ПЦ от общего АПП'!$A$6:$O$65,15,0)</f>
        <v>5</v>
      </c>
      <c r="E31" s="131">
        <f>VLOOKUP(A31,'[1]3Прил.Диспанс.'!$A$6:$O$65,15,0)</f>
        <v>3.7</v>
      </c>
      <c r="F31" s="131">
        <f>VLOOKUP(A31,'[1]4Прил. НП'!$A$6:$O$65,15,0)</f>
        <v>0.14000000000000001</v>
      </c>
      <c r="G31" s="131">
        <f>VLOOKUP(A31,'[1]5Вызовы СМП'!$A$6:$M$65,13,0)</f>
        <v>2.5</v>
      </c>
      <c r="H31" s="131">
        <f>VLOOKUP(A31,'[1]6. Уровень госп. ПН'!$A$6:$M$65,13,0)</f>
        <v>1.63</v>
      </c>
      <c r="I31" s="131">
        <f>VLOOKUP(A31,'[1]7.АПП после инфаркта,инсульта'!$A$6:$G$65,7,0)</f>
        <v>1.39</v>
      </c>
      <c r="J31" s="132">
        <f t="shared" si="0"/>
        <v>19.02</v>
      </c>
      <c r="K31" s="133">
        <f>25*VLOOKUP(A31,'[1]8.Весовые коэф.'!$A$6:$G$65,7,0)+22.5*VLOOKUP(A31,'[1]8.Весовые коэф.'!$A$6:$G$65,6,0)</f>
        <v>24.43</v>
      </c>
      <c r="L31" s="134">
        <f t="shared" si="1"/>
        <v>77.86</v>
      </c>
      <c r="M31" s="80"/>
      <c r="N31" s="92"/>
    </row>
    <row r="32" spans="1:14" ht="15" x14ac:dyDescent="0.25">
      <c r="A32" s="118">
        <v>560061</v>
      </c>
      <c r="B32" s="119" t="s">
        <v>46</v>
      </c>
      <c r="C32" s="130">
        <f>VLOOKUP(A32,'[1]1Прил. АПП на 1 жителя'!$A$6:$O$65,15,0)</f>
        <v>2.4</v>
      </c>
      <c r="D32" s="131">
        <f>VLOOKUP(A32,'[1]2Прил.ПЦ от общего АПП'!$A$6:$O$65,15,0)</f>
        <v>5</v>
      </c>
      <c r="E32" s="131">
        <f>VLOOKUP(A32,'[1]3Прил.Диспанс.'!$A$6:$O$65,15,0)</f>
        <v>3.03</v>
      </c>
      <c r="F32" s="131">
        <f>VLOOKUP(A32,'[1]4Прил. НП'!$A$6:$O$65,15,0)</f>
        <v>0.11</v>
      </c>
      <c r="G32" s="131">
        <f>VLOOKUP(A32,'[1]5Вызовы СМП'!$A$6:$M$65,13,0)</f>
        <v>2.5</v>
      </c>
      <c r="H32" s="131">
        <f>VLOOKUP(A32,'[1]6. Уровень госп. ПН'!$A$6:$M$65,13,0)</f>
        <v>1.91</v>
      </c>
      <c r="I32" s="131">
        <f>VLOOKUP(A32,'[1]7.АПП после инфаркта,инсульта'!$A$6:$G$65,7,0)</f>
        <v>0.44</v>
      </c>
      <c r="J32" s="132">
        <f t="shared" si="0"/>
        <v>15.39</v>
      </c>
      <c r="K32" s="133">
        <f>25*VLOOKUP(A32,'[1]8.Весовые коэф.'!$A$6:$G$65,7,0)+22.5*VLOOKUP(A32,'[1]8.Весовые коэф.'!$A$6:$G$65,6,0)</f>
        <v>24.43</v>
      </c>
      <c r="L32" s="134">
        <f t="shared" si="1"/>
        <v>63</v>
      </c>
      <c r="M32" s="80"/>
      <c r="N32" s="92"/>
    </row>
    <row r="33" spans="1:14" ht="15" x14ac:dyDescent="0.25">
      <c r="A33" s="118">
        <v>560062</v>
      </c>
      <c r="B33" s="119" t="s">
        <v>47</v>
      </c>
      <c r="C33" s="130">
        <f>VLOOKUP(A33,'[1]1Прил. АПП на 1 жителя'!$A$6:$O$65,15,0)</f>
        <v>1.73</v>
      </c>
      <c r="D33" s="131">
        <f>VLOOKUP(A33,'[1]2Прил.ПЦ от общего АПП'!$A$6:$O$65,15,0)</f>
        <v>5</v>
      </c>
      <c r="E33" s="131">
        <f>VLOOKUP(A33,'[1]3Прил.Диспанс.'!$A$6:$O$65,15,0)</f>
        <v>3.92</v>
      </c>
      <c r="F33" s="131">
        <f>VLOOKUP(A33,'[1]4Прил. НП'!$A$6:$O$65,15,0)</f>
        <v>1.24</v>
      </c>
      <c r="G33" s="131">
        <f>VLOOKUP(A33,'[1]5Вызовы СМП'!$A$6:$M$65,13,0)</f>
        <v>2.0699999999999998</v>
      </c>
      <c r="H33" s="131">
        <f>VLOOKUP(A33,'[1]6. Уровень госп. ПН'!$A$6:$M$65,13,0)</f>
        <v>2.5</v>
      </c>
      <c r="I33" s="131">
        <f>VLOOKUP(A33,'[1]7.АПП после инфаркта,инсульта'!$A$6:$G$65,7,0)</f>
        <v>0.25</v>
      </c>
      <c r="J33" s="132">
        <f t="shared" si="0"/>
        <v>16.71</v>
      </c>
      <c r="K33" s="133">
        <f>25*VLOOKUP(A33,'[1]8.Весовые коэф.'!$A$6:$G$65,7,0)+22.5*VLOOKUP(A33,'[1]8.Весовые коэф.'!$A$6:$G$65,6,0)</f>
        <v>24.5</v>
      </c>
      <c r="L33" s="134">
        <f t="shared" si="1"/>
        <v>68.2</v>
      </c>
      <c r="M33" s="80"/>
      <c r="N33" s="92"/>
    </row>
    <row r="34" spans="1:14" ht="26.25" x14ac:dyDescent="0.25">
      <c r="A34" s="118">
        <v>560063</v>
      </c>
      <c r="B34" s="119" t="s">
        <v>48</v>
      </c>
      <c r="C34" s="130">
        <f>VLOOKUP(A34,'[1]1Прил. АПП на 1 жителя'!$A$6:$O$65,15,0)</f>
        <v>1.69</v>
      </c>
      <c r="D34" s="131">
        <f>VLOOKUP(A34,'[1]2Прил.ПЦ от общего АПП'!$A$6:$O$65,15,0)</f>
        <v>4.3099999999999996</v>
      </c>
      <c r="E34" s="131">
        <f>VLOOKUP(A34,'[1]3Прил.Диспанс.'!$A$6:$O$65,15,0)</f>
        <v>3.61</v>
      </c>
      <c r="F34" s="131">
        <f>VLOOKUP(A34,'[1]4Прил. НП'!$A$6:$O$65,15,0)</f>
        <v>0.24</v>
      </c>
      <c r="G34" s="131">
        <f>VLOOKUP(A34,'[1]5Вызовы СМП'!$A$6:$M$65,13,0)</f>
        <v>2.5</v>
      </c>
      <c r="H34" s="131">
        <f>VLOOKUP(A34,'[1]6. Уровень госп. ПН'!$A$6:$M$65,13,0)</f>
        <v>2.4700000000000002</v>
      </c>
      <c r="I34" s="131">
        <f>VLOOKUP(A34,'[1]7.АПП после инфаркта,инсульта'!$A$6:$G$65,7,0)</f>
        <v>0.35</v>
      </c>
      <c r="J34" s="132">
        <f t="shared" si="0"/>
        <v>15.17</v>
      </c>
      <c r="K34" s="133">
        <f>25*VLOOKUP(A34,'[1]8.Весовые коэф.'!$A$6:$G$65,7,0)+22.5*VLOOKUP(A34,'[1]8.Весовые коэф.'!$A$6:$G$65,6,0)</f>
        <v>24.43</v>
      </c>
      <c r="L34" s="134">
        <f t="shared" si="1"/>
        <v>62.1</v>
      </c>
      <c r="M34" s="80"/>
      <c r="N34" s="92"/>
    </row>
    <row r="35" spans="1:14" ht="15" x14ac:dyDescent="0.25">
      <c r="A35" s="118">
        <v>560064</v>
      </c>
      <c r="B35" s="119" t="s">
        <v>49</v>
      </c>
      <c r="C35" s="130">
        <f>VLOOKUP(A35,'[1]1Прил. АПП на 1 жителя'!$A$6:$O$65,15,0)</f>
        <v>4.5999999999999996</v>
      </c>
      <c r="D35" s="131">
        <f>VLOOKUP(A35,'[1]2Прил.ПЦ от общего АПП'!$A$6:$O$65,15,0)</f>
        <v>1.1499999999999999</v>
      </c>
      <c r="E35" s="131">
        <f>VLOOKUP(A35,'[1]3Прил.Диспанс.'!$A$6:$O$65,15,0)</f>
        <v>4.53</v>
      </c>
      <c r="F35" s="131">
        <f>VLOOKUP(A35,'[1]4Прил. НП'!$A$6:$O$65,15,0)</f>
        <v>2.1800000000000002</v>
      </c>
      <c r="G35" s="131">
        <f>VLOOKUP(A35,'[1]5Вызовы СМП'!$A$6:$M$65,13,0)</f>
        <v>2.5</v>
      </c>
      <c r="H35" s="131">
        <f>VLOOKUP(A35,'[1]6. Уровень госп. ПН'!$A$6:$M$65,13,0)</f>
        <v>2.5</v>
      </c>
      <c r="I35" s="131">
        <f>VLOOKUP(A35,'[1]7.АПП после инфаркта,инсульта'!$A$6:$G$65,7,0)</f>
        <v>1.48</v>
      </c>
      <c r="J35" s="132">
        <f t="shared" si="0"/>
        <v>18.940000000000001</v>
      </c>
      <c r="K35" s="133">
        <f>25*VLOOKUP(A35,'[1]8.Весовые коэф.'!$A$6:$G$65,7,0)+22.5*VLOOKUP(A35,'[1]8.Весовые коэф.'!$A$6:$G$65,6,0)</f>
        <v>24.43</v>
      </c>
      <c r="L35" s="134">
        <f t="shared" si="1"/>
        <v>77.53</v>
      </c>
      <c r="M35" s="80"/>
      <c r="N35" s="92"/>
    </row>
    <row r="36" spans="1:14" ht="15" x14ac:dyDescent="0.25">
      <c r="A36" s="118">
        <v>560065</v>
      </c>
      <c r="B36" s="119" t="s">
        <v>50</v>
      </c>
      <c r="C36" s="130">
        <f>VLOOKUP(A36,'[1]1Прил. АПП на 1 жителя'!$A$6:$O$65,15,0)</f>
        <v>4.37</v>
      </c>
      <c r="D36" s="131">
        <f>VLOOKUP(A36,'[1]2Прил.ПЦ от общего АПП'!$A$6:$O$65,15,0)</f>
        <v>0.95</v>
      </c>
      <c r="E36" s="131">
        <f>VLOOKUP(A36,'[1]3Прил.Диспанс.'!$A$6:$O$65,15,0)</f>
        <v>4.51</v>
      </c>
      <c r="F36" s="131">
        <f>VLOOKUP(A36,'[1]4Прил. НП'!$A$6:$O$65,15,0)</f>
        <v>0.16</v>
      </c>
      <c r="G36" s="131">
        <f>VLOOKUP(A36,'[1]5Вызовы СМП'!$A$6:$M$65,13,0)</f>
        <v>2.5</v>
      </c>
      <c r="H36" s="131">
        <f>VLOOKUP(A36,'[1]6. Уровень госп. ПН'!$A$6:$M$65,13,0)</f>
        <v>1.01</v>
      </c>
      <c r="I36" s="131">
        <f>VLOOKUP(A36,'[1]7.АПП после инфаркта,инсульта'!$A$6:$G$65,7,0)</f>
        <v>0.71</v>
      </c>
      <c r="J36" s="132">
        <f t="shared" si="0"/>
        <v>14.21</v>
      </c>
      <c r="K36" s="133">
        <f>25*VLOOKUP(A36,'[1]8.Весовые коэф.'!$A$6:$G$65,7,0)+22.5*VLOOKUP(A36,'[1]8.Весовые коэф.'!$A$6:$G$65,6,0)</f>
        <v>24.53</v>
      </c>
      <c r="L36" s="134">
        <f t="shared" si="1"/>
        <v>57.93</v>
      </c>
      <c r="M36" s="80"/>
      <c r="N36" s="92"/>
    </row>
    <row r="37" spans="1:14" ht="15" x14ac:dyDescent="0.25">
      <c r="A37" s="118">
        <v>560066</v>
      </c>
      <c r="B37" s="119" t="s">
        <v>51</v>
      </c>
      <c r="C37" s="130">
        <f>VLOOKUP(A37,'[1]1Прил. АПП на 1 жителя'!$A$6:$O$65,15,0)</f>
        <v>3.69</v>
      </c>
      <c r="D37" s="131">
        <f>VLOOKUP(A37,'[1]2Прил.ПЦ от общего АПП'!$A$6:$O$65,15,0)</f>
        <v>3.19</v>
      </c>
      <c r="E37" s="131">
        <f>VLOOKUP(A37,'[1]3Прил.Диспанс.'!$A$6:$O$65,15,0)</f>
        <v>3.92</v>
      </c>
      <c r="F37" s="131">
        <f>VLOOKUP(A37,'[1]4Прил. НП'!$A$6:$O$65,15,0)</f>
        <v>0.54</v>
      </c>
      <c r="G37" s="131">
        <f>VLOOKUP(A37,'[1]5Вызовы СМП'!$A$6:$M$65,13,0)</f>
        <v>2.5</v>
      </c>
      <c r="H37" s="131">
        <f>VLOOKUP(A37,'[1]6. Уровень госп. ПН'!$A$6:$M$65,13,0)</f>
        <v>1.42</v>
      </c>
      <c r="I37" s="131">
        <f>VLOOKUP(A37,'[1]7.АПП после инфаркта,инсульта'!$A$6:$G$65,7,0)</f>
        <v>0.48</v>
      </c>
      <c r="J37" s="132">
        <f t="shared" si="0"/>
        <v>15.74</v>
      </c>
      <c r="K37" s="133">
        <f>25*VLOOKUP(A37,'[1]8.Весовые коэф.'!$A$6:$G$65,7,0)+22.5*VLOOKUP(A37,'[1]8.Весовые коэф.'!$A$6:$G$65,6,0)</f>
        <v>24.5</v>
      </c>
      <c r="L37" s="134">
        <f t="shared" si="1"/>
        <v>64.239999999999995</v>
      </c>
      <c r="M37" s="80"/>
      <c r="N37" s="92"/>
    </row>
    <row r="38" spans="1:14" ht="15" x14ac:dyDescent="0.25">
      <c r="A38" s="118">
        <v>560067</v>
      </c>
      <c r="B38" s="119" t="s">
        <v>52</v>
      </c>
      <c r="C38" s="130">
        <f>VLOOKUP(A38,'[1]1Прил. АПП на 1 жителя'!$A$6:$O$65,15,0)</f>
        <v>2.5</v>
      </c>
      <c r="D38" s="131">
        <f>VLOOKUP(A38,'[1]2Прил.ПЦ от общего АПП'!$A$6:$O$65,15,0)</f>
        <v>2.74</v>
      </c>
      <c r="E38" s="131">
        <f>VLOOKUP(A38,'[1]3Прил.Диспанс.'!$A$6:$O$65,15,0)</f>
        <v>3.96</v>
      </c>
      <c r="F38" s="131">
        <f>VLOOKUP(A38,'[1]4Прил. НП'!$A$6:$O$65,15,0)</f>
        <v>0.18</v>
      </c>
      <c r="G38" s="131">
        <f>VLOOKUP(A38,'[1]5Вызовы СМП'!$A$6:$M$65,13,0)</f>
        <v>2.5</v>
      </c>
      <c r="H38" s="131">
        <f>VLOOKUP(A38,'[1]6. Уровень госп. ПН'!$A$6:$M$65,13,0)</f>
        <v>1.19</v>
      </c>
      <c r="I38" s="131">
        <f>VLOOKUP(A38,'[1]7.АПП после инфаркта,инсульта'!$A$6:$G$65,7,0)</f>
        <v>0.71</v>
      </c>
      <c r="J38" s="132">
        <f t="shared" si="0"/>
        <v>13.78</v>
      </c>
      <c r="K38" s="133">
        <f>25*VLOOKUP(A38,'[1]8.Весовые коэф.'!$A$6:$G$65,7,0)+22.5*VLOOKUP(A38,'[1]8.Весовые коэф.'!$A$6:$G$65,6,0)</f>
        <v>24.4</v>
      </c>
      <c r="L38" s="134">
        <f t="shared" si="1"/>
        <v>56.48</v>
      </c>
      <c r="M38" s="80"/>
      <c r="N38" s="92"/>
    </row>
    <row r="39" spans="1:14" ht="26.25" x14ac:dyDescent="0.25">
      <c r="A39" s="118">
        <v>560068</v>
      </c>
      <c r="B39" s="119" t="s">
        <v>53</v>
      </c>
      <c r="C39" s="130">
        <f>VLOOKUP(A39,'[1]1Прил. АПП на 1 жителя'!$A$6:$O$65,15,0)</f>
        <v>2.95</v>
      </c>
      <c r="D39" s="131">
        <f>VLOOKUP(A39,'[1]2Прил.ПЦ от общего АПП'!$A$6:$O$65,15,0)</f>
        <v>5</v>
      </c>
      <c r="E39" s="131">
        <f>VLOOKUP(A39,'[1]3Прил.Диспанс.'!$A$6:$O$65,15,0)</f>
        <v>4.25</v>
      </c>
      <c r="F39" s="131">
        <f>VLOOKUP(A39,'[1]4Прил. НП'!$A$6:$O$65,15,0)</f>
        <v>0.34</v>
      </c>
      <c r="G39" s="131">
        <f>VLOOKUP(A39,'[1]5Вызовы СМП'!$A$6:$M$65,13,0)</f>
        <v>2.5</v>
      </c>
      <c r="H39" s="131">
        <f>VLOOKUP(A39,'[1]6. Уровень госп. ПН'!$A$6:$M$65,13,0)</f>
        <v>1.6</v>
      </c>
      <c r="I39" s="131">
        <f>VLOOKUP(A39,'[1]7.АПП после инфаркта,инсульта'!$A$6:$G$65,7,0)</f>
        <v>0.72</v>
      </c>
      <c r="J39" s="132">
        <f t="shared" si="0"/>
        <v>17.36</v>
      </c>
      <c r="K39" s="133">
        <f>25*VLOOKUP(A39,'[1]8.Весовые коэф.'!$A$6:$G$65,7,0)+22.5*VLOOKUP(A39,'[1]8.Весовые коэф.'!$A$6:$G$65,6,0)</f>
        <v>24.43</v>
      </c>
      <c r="L39" s="134">
        <f t="shared" si="1"/>
        <v>71.06</v>
      </c>
      <c r="M39" s="80"/>
      <c r="N39" s="92"/>
    </row>
    <row r="40" spans="1:14" ht="15" x14ac:dyDescent="0.25">
      <c r="A40" s="118">
        <v>560069</v>
      </c>
      <c r="B40" s="119" t="s">
        <v>54</v>
      </c>
      <c r="C40" s="130">
        <f>VLOOKUP(A40,'[1]1Прил. АПП на 1 жителя'!$A$6:$O$65,15,0)</f>
        <v>4.75</v>
      </c>
      <c r="D40" s="131">
        <f>VLOOKUP(A40,'[1]2Прил.ПЦ от общего АПП'!$A$6:$O$65,15,0)</f>
        <v>5</v>
      </c>
      <c r="E40" s="131">
        <f>VLOOKUP(A40,'[1]3Прил.Диспанс.'!$A$6:$O$65,15,0)</f>
        <v>4.93</v>
      </c>
      <c r="F40" s="131">
        <f>VLOOKUP(A40,'[1]4Прил. НП'!$A$6:$O$65,15,0)</f>
        <v>0.14000000000000001</v>
      </c>
      <c r="G40" s="131">
        <f>VLOOKUP(A40,'[1]5Вызовы СМП'!$A$6:$M$65,13,0)</f>
        <v>2.2000000000000002</v>
      </c>
      <c r="H40" s="131">
        <f>VLOOKUP(A40,'[1]6. Уровень госп. ПН'!$A$6:$M$65,13,0)</f>
        <v>0.96</v>
      </c>
      <c r="I40" s="131">
        <f>VLOOKUP(A40,'[1]7.АПП после инфаркта,инсульта'!$A$6:$G$65,7,0)</f>
        <v>0.15</v>
      </c>
      <c r="J40" s="132">
        <f t="shared" si="0"/>
        <v>18.13</v>
      </c>
      <c r="K40" s="133">
        <f>25*VLOOKUP(A40,'[1]8.Весовые коэф.'!$A$6:$G$65,7,0)+22.5*VLOOKUP(A40,'[1]8.Весовые коэф.'!$A$6:$G$65,6,0)</f>
        <v>24.45</v>
      </c>
      <c r="L40" s="134">
        <f t="shared" si="1"/>
        <v>74.150000000000006</v>
      </c>
      <c r="M40" s="80"/>
      <c r="N40" s="92"/>
    </row>
    <row r="41" spans="1:14" ht="15" x14ac:dyDescent="0.25">
      <c r="A41" s="118">
        <v>560070</v>
      </c>
      <c r="B41" s="119" t="s">
        <v>55</v>
      </c>
      <c r="C41" s="130">
        <f>VLOOKUP(A41,'[1]1Прил. АПП на 1 жителя'!$A$6:$O$65,15,0)</f>
        <v>4.17</v>
      </c>
      <c r="D41" s="131">
        <f>VLOOKUP(A41,'[1]2Прил.ПЦ от общего АПП'!$A$6:$O$65,15,0)</f>
        <v>1.2</v>
      </c>
      <c r="E41" s="131">
        <f>VLOOKUP(A41,'[1]3Прил.Диспанс.'!$A$6:$O$65,15,0)</f>
        <v>4.66</v>
      </c>
      <c r="F41" s="131">
        <f>VLOOKUP(A41,'[1]4Прил. НП'!$A$6:$O$65,15,0)</f>
        <v>1.52</v>
      </c>
      <c r="G41" s="131">
        <f>VLOOKUP(A41,'[1]5Вызовы СМП'!$A$6:$M$65,13,0)</f>
        <v>2.5</v>
      </c>
      <c r="H41" s="131">
        <f>VLOOKUP(A41,'[1]6. Уровень госп. ПН'!$A$6:$M$65,13,0)</f>
        <v>2.21</v>
      </c>
      <c r="I41" s="131">
        <f>VLOOKUP(A41,'[1]7.АПП после инфаркта,инсульта'!$A$6:$G$65,7,0)</f>
        <v>0</v>
      </c>
      <c r="J41" s="132">
        <f t="shared" si="0"/>
        <v>16.260000000000002</v>
      </c>
      <c r="K41" s="133">
        <f>25*VLOOKUP(A41,'[1]8.Весовые коэф.'!$A$6:$G$65,7,0)+22.5*VLOOKUP(A41,'[1]8.Весовые коэф.'!$A$6:$G$65,6,0)</f>
        <v>24.4</v>
      </c>
      <c r="L41" s="134">
        <f t="shared" si="1"/>
        <v>66.64</v>
      </c>
      <c r="M41" s="80"/>
      <c r="N41" s="92"/>
    </row>
    <row r="42" spans="1:14" ht="15" x14ac:dyDescent="0.25">
      <c r="A42" s="118">
        <v>560071</v>
      </c>
      <c r="B42" s="119" t="s">
        <v>56</v>
      </c>
      <c r="C42" s="130">
        <f>VLOOKUP(A42,'[1]1Прил. АПП на 1 жителя'!$A$6:$O$65,15,0)</f>
        <v>1.1599999999999999</v>
      </c>
      <c r="D42" s="131">
        <f>VLOOKUP(A42,'[1]2Прил.ПЦ от общего АПП'!$A$6:$O$65,15,0)</f>
        <v>5</v>
      </c>
      <c r="E42" s="131">
        <f>VLOOKUP(A42,'[1]3Прил.Диспанс.'!$A$6:$O$65,15,0)</f>
        <v>4.37</v>
      </c>
      <c r="F42" s="131">
        <f>VLOOKUP(A42,'[1]4Прил. НП'!$A$6:$O$65,15,0)</f>
        <v>0.34</v>
      </c>
      <c r="G42" s="131">
        <f>VLOOKUP(A42,'[1]5Вызовы СМП'!$A$6:$M$65,13,0)</f>
        <v>2.5</v>
      </c>
      <c r="H42" s="131">
        <f>VLOOKUP(A42,'[1]6. Уровень госп. ПН'!$A$6:$M$65,13,0)</f>
        <v>0.62</v>
      </c>
      <c r="I42" s="131">
        <f>VLOOKUP(A42,'[1]7.АПП после инфаркта,инсульта'!$A$6:$G$65,7,0)</f>
        <v>0.56000000000000005</v>
      </c>
      <c r="J42" s="132">
        <f t="shared" si="0"/>
        <v>14.55</v>
      </c>
      <c r="K42" s="133">
        <f>25*VLOOKUP(A42,'[1]8.Весовые коэф.'!$A$6:$G$65,7,0)+22.5*VLOOKUP(A42,'[1]8.Весовые коэф.'!$A$6:$G$65,6,0)</f>
        <v>24.38</v>
      </c>
      <c r="L42" s="134">
        <f t="shared" si="1"/>
        <v>59.68</v>
      </c>
      <c r="M42" s="80"/>
      <c r="N42" s="92"/>
    </row>
    <row r="43" spans="1:14" ht="15" x14ac:dyDescent="0.25">
      <c r="A43" s="118">
        <v>560072</v>
      </c>
      <c r="B43" s="119" t="s">
        <v>57</v>
      </c>
      <c r="C43" s="130">
        <f>VLOOKUP(A43,'[1]1Прил. АПП на 1 жителя'!$A$6:$O$65,15,0)</f>
        <v>2.99</v>
      </c>
      <c r="D43" s="131">
        <f>VLOOKUP(A43,'[1]2Прил.ПЦ от общего АПП'!$A$6:$O$65,15,0)</f>
        <v>5</v>
      </c>
      <c r="E43" s="131">
        <f>VLOOKUP(A43,'[1]3Прил.Диспанс.'!$A$6:$O$65,15,0)</f>
        <v>4.82</v>
      </c>
      <c r="F43" s="131">
        <f>VLOOKUP(A43,'[1]4Прил. НП'!$A$6:$O$65,15,0)</f>
        <v>0.41</v>
      </c>
      <c r="G43" s="131">
        <f>VLOOKUP(A43,'[1]5Вызовы СМП'!$A$6:$M$65,13,0)</f>
        <v>2.5</v>
      </c>
      <c r="H43" s="131">
        <f>VLOOKUP(A43,'[1]6. Уровень госп. ПН'!$A$6:$M$65,13,0)</f>
        <v>1.95</v>
      </c>
      <c r="I43" s="131">
        <f>VLOOKUP(A43,'[1]7.АПП после инфаркта,инсульта'!$A$6:$G$65,7,0)</f>
        <v>0.55000000000000004</v>
      </c>
      <c r="J43" s="132">
        <f t="shared" si="0"/>
        <v>18.22</v>
      </c>
      <c r="K43" s="133">
        <f>25*VLOOKUP(A43,'[1]8.Весовые коэф.'!$A$6:$G$65,7,0)+22.5*VLOOKUP(A43,'[1]8.Весовые коэф.'!$A$6:$G$65,6,0)</f>
        <v>24.48</v>
      </c>
      <c r="L43" s="134">
        <f t="shared" si="1"/>
        <v>74.430000000000007</v>
      </c>
      <c r="M43" s="80"/>
      <c r="N43" s="92"/>
    </row>
    <row r="44" spans="1:14" ht="15" x14ac:dyDescent="0.25">
      <c r="A44" s="118">
        <v>560073</v>
      </c>
      <c r="B44" s="119" t="s">
        <v>58</v>
      </c>
      <c r="C44" s="130">
        <f>VLOOKUP(A44,'[1]1Прил. АПП на 1 жителя'!$A$6:$O$65,15,0)</f>
        <v>4.2300000000000004</v>
      </c>
      <c r="D44" s="131">
        <f>VLOOKUP(A44,'[1]2Прил.ПЦ от общего АПП'!$A$6:$O$65,15,0)</f>
        <v>3.8</v>
      </c>
      <c r="E44" s="131">
        <f>VLOOKUP(A44,'[1]3Прил.Диспанс.'!$A$6:$O$65,15,0)</f>
        <v>4.95</v>
      </c>
      <c r="F44" s="131">
        <f>VLOOKUP(A44,'[1]4Прил. НП'!$A$6:$O$65,15,0)</f>
        <v>1.32</v>
      </c>
      <c r="G44" s="131">
        <f>VLOOKUP(A44,'[1]5Вызовы СМП'!$A$6:$M$65,13,0)</f>
        <v>2.5</v>
      </c>
      <c r="H44" s="131">
        <f>VLOOKUP(A44,'[1]6. Уровень госп. ПН'!$A$6:$M$65,13,0)</f>
        <v>0.94</v>
      </c>
      <c r="I44" s="131">
        <f>VLOOKUP(A44,'[1]7.АПП после инфаркта,инсульта'!$A$6:$G$65,7,0)</f>
        <v>1.1000000000000001</v>
      </c>
      <c r="J44" s="132">
        <f t="shared" si="0"/>
        <v>18.84</v>
      </c>
      <c r="K44" s="133">
        <f>25*VLOOKUP(A44,'[1]8.Весовые коэф.'!$A$6:$G$65,7,0)+22.5*VLOOKUP(A44,'[1]8.Весовые коэф.'!$A$6:$G$65,6,0)</f>
        <v>24.58</v>
      </c>
      <c r="L44" s="134">
        <f t="shared" si="1"/>
        <v>76.650000000000006</v>
      </c>
      <c r="M44" s="80"/>
      <c r="N44" s="92"/>
    </row>
    <row r="45" spans="1:14" ht="15" x14ac:dyDescent="0.25">
      <c r="A45" s="118">
        <v>560074</v>
      </c>
      <c r="B45" s="119" t="s">
        <v>59</v>
      </c>
      <c r="C45" s="130">
        <f>VLOOKUP(A45,'[1]1Прил. АПП на 1 жителя'!$A$6:$O$65,15,0)</f>
        <v>3.56</v>
      </c>
      <c r="D45" s="131">
        <f>VLOOKUP(A45,'[1]2Прил.ПЦ от общего АПП'!$A$6:$O$65,15,0)</f>
        <v>1.2</v>
      </c>
      <c r="E45" s="131">
        <f>VLOOKUP(A45,'[1]3Прил.Диспанс.'!$A$6:$O$65,15,0)</f>
        <v>3.84</v>
      </c>
      <c r="F45" s="131">
        <f>VLOOKUP(A45,'[1]4Прил. НП'!$A$6:$O$65,15,0)</f>
        <v>0.24</v>
      </c>
      <c r="G45" s="131">
        <f>VLOOKUP(A45,'[1]5Вызовы СМП'!$A$6:$M$65,13,0)</f>
        <v>2.36</v>
      </c>
      <c r="H45" s="131">
        <f>VLOOKUP(A45,'[1]6. Уровень госп. ПН'!$A$6:$M$65,13,0)</f>
        <v>1.24</v>
      </c>
      <c r="I45" s="131">
        <f>VLOOKUP(A45,'[1]7.АПП после инфаркта,инсульта'!$A$6:$G$65,7,0)</f>
        <v>1.07</v>
      </c>
      <c r="J45" s="132">
        <f t="shared" si="0"/>
        <v>13.51</v>
      </c>
      <c r="K45" s="133">
        <f>25*VLOOKUP(A45,'[1]8.Весовые коэф.'!$A$6:$G$65,7,0)+22.5*VLOOKUP(A45,'[1]8.Весовые коэф.'!$A$6:$G$65,6,0)</f>
        <v>24.4</v>
      </c>
      <c r="L45" s="134">
        <f t="shared" si="1"/>
        <v>55.37</v>
      </c>
      <c r="M45" s="80"/>
      <c r="N45" s="92"/>
    </row>
    <row r="46" spans="1:14" ht="15" x14ac:dyDescent="0.25">
      <c r="A46" s="118">
        <v>560075</v>
      </c>
      <c r="B46" s="119" t="s">
        <v>60</v>
      </c>
      <c r="C46" s="130">
        <f>VLOOKUP(A46,'[1]1Прил. АПП на 1 жителя'!$A$6:$O$65,15,0)</f>
        <v>4.13</v>
      </c>
      <c r="D46" s="131">
        <f>VLOOKUP(A46,'[1]2Прил.ПЦ от общего АПП'!$A$6:$O$65,15,0)</f>
        <v>5</v>
      </c>
      <c r="E46" s="131">
        <f>VLOOKUP(A46,'[1]3Прил.Диспанс.'!$A$6:$O$65,15,0)</f>
        <v>4.72</v>
      </c>
      <c r="F46" s="131">
        <f>VLOOKUP(A46,'[1]4Прил. НП'!$A$6:$O$65,15,0)</f>
        <v>1.32</v>
      </c>
      <c r="G46" s="131">
        <f>VLOOKUP(A46,'[1]5Вызовы СМП'!$A$6:$M$65,13,0)</f>
        <v>1.9</v>
      </c>
      <c r="H46" s="131">
        <f>VLOOKUP(A46,'[1]6. Уровень госп. ПН'!$A$6:$M$65,13,0)</f>
        <v>1.71</v>
      </c>
      <c r="I46" s="131">
        <f>VLOOKUP(A46,'[1]7.АПП после инфаркта,инсульта'!$A$6:$G$65,7,0)</f>
        <v>1.19</v>
      </c>
      <c r="J46" s="132">
        <f t="shared" si="0"/>
        <v>19.97</v>
      </c>
      <c r="K46" s="133">
        <f>25*VLOOKUP(A46,'[1]8.Весовые коэф.'!$A$6:$G$65,7,0)+22.5*VLOOKUP(A46,'[1]8.Весовые коэф.'!$A$6:$G$65,6,0)</f>
        <v>24.43</v>
      </c>
      <c r="L46" s="134">
        <f t="shared" si="1"/>
        <v>81.739999999999995</v>
      </c>
      <c r="M46" s="80"/>
      <c r="N46" s="92"/>
    </row>
    <row r="47" spans="1:14" ht="15" x14ac:dyDescent="0.25">
      <c r="A47" s="118">
        <v>560076</v>
      </c>
      <c r="B47" s="119" t="s">
        <v>61</v>
      </c>
      <c r="C47" s="130">
        <f>VLOOKUP(A47,'[1]1Прил. АПП на 1 жителя'!$A$6:$O$65,15,0)</f>
        <v>1.74</v>
      </c>
      <c r="D47" s="131">
        <f>VLOOKUP(A47,'[1]2Прил.ПЦ от общего АПП'!$A$6:$O$65,15,0)</f>
        <v>5</v>
      </c>
      <c r="E47" s="131">
        <f>VLOOKUP(A47,'[1]3Прил.Диспанс.'!$A$6:$O$65,15,0)</f>
        <v>1.89</v>
      </c>
      <c r="F47" s="131">
        <f>VLOOKUP(A47,'[1]4Прил. НП'!$A$6:$O$65,15,0)</f>
        <v>0.93</v>
      </c>
      <c r="G47" s="131">
        <f>VLOOKUP(A47,'[1]5Вызовы СМП'!$A$6:$M$65,13,0)</f>
        <v>2.5</v>
      </c>
      <c r="H47" s="131">
        <f>VLOOKUP(A47,'[1]6. Уровень госп. ПН'!$A$6:$M$65,13,0)</f>
        <v>2.33</v>
      </c>
      <c r="I47" s="131">
        <f>VLOOKUP(A47,'[1]7.АПП после инфаркта,инсульта'!$A$6:$G$65,7,0)</f>
        <v>0.9</v>
      </c>
      <c r="J47" s="132">
        <f t="shared" si="0"/>
        <v>15.29</v>
      </c>
      <c r="K47" s="133">
        <f>25*VLOOKUP(A47,'[1]8.Весовые коэф.'!$A$6:$G$65,7,0)+22.5*VLOOKUP(A47,'[1]8.Весовые коэф.'!$A$6:$G$65,6,0)</f>
        <v>24.45</v>
      </c>
      <c r="L47" s="134">
        <f t="shared" si="1"/>
        <v>62.54</v>
      </c>
      <c r="M47" s="80"/>
      <c r="N47" s="92"/>
    </row>
    <row r="48" spans="1:14" ht="15" x14ac:dyDescent="0.25">
      <c r="A48" s="118">
        <v>560077</v>
      </c>
      <c r="B48" s="119" t="s">
        <v>62</v>
      </c>
      <c r="C48" s="130">
        <f>VLOOKUP(A48,'[1]1Прил. АПП на 1 жителя'!$A$6:$O$65,15,0)</f>
        <v>4.03</v>
      </c>
      <c r="D48" s="131">
        <f>VLOOKUP(A48,'[1]2Прил.ПЦ от общего АПП'!$A$6:$O$65,15,0)</f>
        <v>3.4</v>
      </c>
      <c r="E48" s="131">
        <f>VLOOKUP(A48,'[1]3Прил.Диспанс.'!$A$6:$O$65,15,0)</f>
        <v>3.93</v>
      </c>
      <c r="F48" s="131">
        <f>VLOOKUP(A48,'[1]4Прил. НП'!$A$6:$O$65,15,0)</f>
        <v>1.05</v>
      </c>
      <c r="G48" s="131">
        <f>VLOOKUP(A48,'[1]5Вызовы СМП'!$A$6:$M$65,13,0)</f>
        <v>2.5</v>
      </c>
      <c r="H48" s="131">
        <f>VLOOKUP(A48,'[1]6. Уровень госп. ПН'!$A$6:$M$65,13,0)</f>
        <v>2.5</v>
      </c>
      <c r="I48" s="131">
        <f>VLOOKUP(A48,'[1]7.АПП после инфаркта,инсульта'!$A$6:$G$65,7,0)</f>
        <v>1.1499999999999999</v>
      </c>
      <c r="J48" s="132">
        <f t="shared" si="0"/>
        <v>18.559999999999999</v>
      </c>
      <c r="K48" s="133">
        <f>25*VLOOKUP(A48,'[1]8.Весовые коэф.'!$A$6:$G$65,7,0)+22.5*VLOOKUP(A48,'[1]8.Весовые коэф.'!$A$6:$G$65,6,0)</f>
        <v>24.58</v>
      </c>
      <c r="L48" s="134">
        <f t="shared" si="1"/>
        <v>75.510000000000005</v>
      </c>
      <c r="M48" s="80"/>
      <c r="N48" s="92"/>
    </row>
    <row r="49" spans="1:14" ht="15" x14ac:dyDescent="0.25">
      <c r="A49" s="118">
        <v>560078</v>
      </c>
      <c r="B49" s="119" t="s">
        <v>63</v>
      </c>
      <c r="C49" s="130">
        <f>VLOOKUP(A49,'[1]1Прил. АПП на 1 жителя'!$A$6:$O$65,15,0)</f>
        <v>3.08</v>
      </c>
      <c r="D49" s="131">
        <f>VLOOKUP(A49,'[1]2Прил.ПЦ от общего АПП'!$A$6:$O$65,15,0)</f>
        <v>4.0999999999999996</v>
      </c>
      <c r="E49" s="131">
        <f>VLOOKUP(A49,'[1]3Прил.Диспанс.'!$A$6:$O$65,15,0)</f>
        <v>3.22</v>
      </c>
      <c r="F49" s="131">
        <f>VLOOKUP(A49,'[1]4Прил. НП'!$A$6:$O$65,15,0)</f>
        <v>0.21</v>
      </c>
      <c r="G49" s="131">
        <f>VLOOKUP(A49,'[1]5Вызовы СМП'!$A$6:$M$65,13,0)</f>
        <v>2.2200000000000002</v>
      </c>
      <c r="H49" s="131">
        <f>VLOOKUP(A49,'[1]6. Уровень госп. ПН'!$A$6:$M$65,13,0)</f>
        <v>2.08</v>
      </c>
      <c r="I49" s="131">
        <f>VLOOKUP(A49,'[1]7.АПП после инфаркта,инсульта'!$A$6:$G$65,7,0)</f>
        <v>0.31</v>
      </c>
      <c r="J49" s="132">
        <f t="shared" si="0"/>
        <v>15.22</v>
      </c>
      <c r="K49" s="133">
        <f>25*VLOOKUP(A49,'[1]8.Весовые коэф.'!$A$6:$G$65,7,0)+22.5*VLOOKUP(A49,'[1]8.Весовые коэф.'!$A$6:$G$65,6,0)</f>
        <v>24.38</v>
      </c>
      <c r="L49" s="134">
        <f t="shared" si="1"/>
        <v>62.43</v>
      </c>
      <c r="M49" s="80"/>
      <c r="N49" s="92"/>
    </row>
    <row r="50" spans="1:14" ht="15" x14ac:dyDescent="0.25">
      <c r="A50" s="118">
        <v>560079</v>
      </c>
      <c r="B50" s="119" t="s">
        <v>64</v>
      </c>
      <c r="C50" s="130">
        <f>VLOOKUP(A50,'[1]1Прил. АПП на 1 жителя'!$A$6:$O$65,15,0)</f>
        <v>4.42</v>
      </c>
      <c r="D50" s="131">
        <f>VLOOKUP(A50,'[1]2Прил.ПЦ от общего АПП'!$A$6:$O$65,15,0)</f>
        <v>1.1000000000000001</v>
      </c>
      <c r="E50" s="131">
        <f>VLOOKUP(A50,'[1]3Прил.Диспанс.'!$A$6:$O$65,15,0)</f>
        <v>4.09</v>
      </c>
      <c r="F50" s="131">
        <f>VLOOKUP(A50,'[1]4Прил. НП'!$A$6:$O$65,15,0)</f>
        <v>0.81</v>
      </c>
      <c r="G50" s="131">
        <f>VLOOKUP(A50,'[1]5Вызовы СМП'!$A$6:$M$65,13,0)</f>
        <v>2.5</v>
      </c>
      <c r="H50" s="131">
        <f>VLOOKUP(A50,'[1]6. Уровень госп. ПН'!$A$6:$M$65,13,0)</f>
        <v>2.3199999999999998</v>
      </c>
      <c r="I50" s="131">
        <f>VLOOKUP(A50,'[1]7.АПП после инфаркта,инсульта'!$A$6:$G$65,7,0)</f>
        <v>0.85</v>
      </c>
      <c r="J50" s="132">
        <f t="shared" si="0"/>
        <v>16.09</v>
      </c>
      <c r="K50" s="133">
        <f>25*VLOOKUP(A50,'[1]8.Весовые коэф.'!$A$6:$G$65,7,0)+22.5*VLOOKUP(A50,'[1]8.Весовые коэф.'!$A$6:$G$65,6,0)</f>
        <v>24.45</v>
      </c>
      <c r="L50" s="134">
        <f t="shared" si="1"/>
        <v>65.81</v>
      </c>
      <c r="M50" s="80"/>
      <c r="N50" s="92"/>
    </row>
    <row r="51" spans="1:14" ht="15" x14ac:dyDescent="0.25">
      <c r="A51" s="118">
        <v>560080</v>
      </c>
      <c r="B51" s="119" t="s">
        <v>65</v>
      </c>
      <c r="C51" s="130">
        <f>VLOOKUP(A51,'[1]1Прил. АПП на 1 жителя'!$A$6:$O$65,15,0)</f>
        <v>3.08</v>
      </c>
      <c r="D51" s="131">
        <f>VLOOKUP(A51,'[1]2Прил.ПЦ от общего АПП'!$A$6:$O$65,15,0)</f>
        <v>2.54</v>
      </c>
      <c r="E51" s="131">
        <f>VLOOKUP(A51,'[1]3Прил.Диспанс.'!$A$6:$O$65,15,0)</f>
        <v>3.98</v>
      </c>
      <c r="F51" s="131">
        <f>VLOOKUP(A51,'[1]4Прил. НП'!$A$6:$O$65,15,0)</f>
        <v>0</v>
      </c>
      <c r="G51" s="131">
        <f>VLOOKUP(A51,'[1]5Вызовы СМП'!$A$6:$M$65,13,0)</f>
        <v>2.5</v>
      </c>
      <c r="H51" s="131">
        <f>VLOOKUP(A51,'[1]6. Уровень госп. ПН'!$A$6:$M$65,13,0)</f>
        <v>2.5</v>
      </c>
      <c r="I51" s="131">
        <f>VLOOKUP(A51,'[1]7.АПП после инфаркта,инсульта'!$A$6:$G$65,7,0)</f>
        <v>0.08</v>
      </c>
      <c r="J51" s="132">
        <f t="shared" si="0"/>
        <v>14.68</v>
      </c>
      <c r="K51" s="133">
        <f>25*VLOOKUP(A51,'[1]8.Весовые коэф.'!$A$6:$G$65,7,0)+22.5*VLOOKUP(A51,'[1]8.Весовые коэф.'!$A$6:$G$65,6,0)</f>
        <v>24.43</v>
      </c>
      <c r="L51" s="134">
        <f t="shared" si="1"/>
        <v>60.09</v>
      </c>
      <c r="M51" s="80"/>
      <c r="N51" s="92"/>
    </row>
    <row r="52" spans="1:14" ht="15" x14ac:dyDescent="0.25">
      <c r="A52" s="118">
        <v>560081</v>
      </c>
      <c r="B52" s="119" t="s">
        <v>66</v>
      </c>
      <c r="C52" s="130">
        <f>VLOOKUP(A52,'[1]1Прил. АПП на 1 жителя'!$A$6:$O$65,15,0)</f>
        <v>2.27</v>
      </c>
      <c r="D52" s="131">
        <f>VLOOKUP(A52,'[1]2Прил.ПЦ от общего АПП'!$A$6:$O$65,15,0)</f>
        <v>5</v>
      </c>
      <c r="E52" s="131">
        <f>VLOOKUP(A52,'[1]3Прил.Диспанс.'!$A$6:$O$65,15,0)</f>
        <v>0.69</v>
      </c>
      <c r="F52" s="131">
        <f>VLOOKUP(A52,'[1]4Прил. НП'!$A$6:$O$65,15,0)</f>
        <v>0.25</v>
      </c>
      <c r="G52" s="131">
        <f>VLOOKUP(A52,'[1]5Вызовы СМП'!$A$6:$M$65,13,0)</f>
        <v>2.5</v>
      </c>
      <c r="H52" s="131">
        <f>VLOOKUP(A52,'[1]6. Уровень госп. ПН'!$A$6:$M$65,13,0)</f>
        <v>2.12</v>
      </c>
      <c r="I52" s="131">
        <f>VLOOKUP(A52,'[1]7.АПП после инфаркта,инсульта'!$A$6:$G$65,7,0)</f>
        <v>0.7</v>
      </c>
      <c r="J52" s="132">
        <f t="shared" si="0"/>
        <v>13.53</v>
      </c>
      <c r="K52" s="133">
        <f>25*VLOOKUP(A52,'[1]8.Весовые коэф.'!$A$6:$G$65,7,0)+22.5*VLOOKUP(A52,'[1]8.Весовые коэф.'!$A$6:$G$65,6,0)</f>
        <v>24.38</v>
      </c>
      <c r="L52" s="134">
        <f t="shared" si="1"/>
        <v>55.5</v>
      </c>
      <c r="M52" s="80"/>
      <c r="N52" s="92"/>
    </row>
    <row r="53" spans="1:14" ht="15" x14ac:dyDescent="0.25">
      <c r="A53" s="118">
        <v>560082</v>
      </c>
      <c r="B53" s="119" t="s">
        <v>67</v>
      </c>
      <c r="C53" s="130">
        <f>VLOOKUP(A53,'[1]1Прил. АПП на 1 жителя'!$A$6:$O$65,15,0)</f>
        <v>3.69</v>
      </c>
      <c r="D53" s="131">
        <f>VLOOKUP(A53,'[1]2Прил.ПЦ от общего АПП'!$A$6:$O$65,15,0)</f>
        <v>4.09</v>
      </c>
      <c r="E53" s="131">
        <f>VLOOKUP(A53,'[1]3Прил.Диспанс.'!$A$6:$O$65,15,0)</f>
        <v>3.81</v>
      </c>
      <c r="F53" s="131">
        <f>VLOOKUP(A53,'[1]4Прил. НП'!$A$6:$O$65,15,0)</f>
        <v>0.26</v>
      </c>
      <c r="G53" s="131">
        <f>VLOOKUP(A53,'[1]5Вызовы СМП'!$A$6:$M$65,13,0)</f>
        <v>2.5</v>
      </c>
      <c r="H53" s="131">
        <f>VLOOKUP(A53,'[1]6. Уровень госп. ПН'!$A$6:$M$65,13,0)</f>
        <v>2.15</v>
      </c>
      <c r="I53" s="131">
        <f>VLOOKUP(A53,'[1]7.АПП после инфаркта,инсульта'!$A$6:$G$65,7,0)</f>
        <v>0.94</v>
      </c>
      <c r="J53" s="132">
        <f t="shared" si="0"/>
        <v>17.440000000000001</v>
      </c>
      <c r="K53" s="133">
        <f>25*VLOOKUP(A53,'[1]8.Весовые коэф.'!$A$6:$G$65,7,0)+22.5*VLOOKUP(A53,'[1]8.Весовые коэф.'!$A$6:$G$65,6,0)</f>
        <v>24.5</v>
      </c>
      <c r="L53" s="134">
        <f t="shared" si="1"/>
        <v>71.180000000000007</v>
      </c>
      <c r="M53" s="80"/>
      <c r="N53" s="92"/>
    </row>
    <row r="54" spans="1:14" ht="15" x14ac:dyDescent="0.25">
      <c r="A54" s="118">
        <v>560083</v>
      </c>
      <c r="B54" s="119" t="s">
        <v>68</v>
      </c>
      <c r="C54" s="130">
        <f>VLOOKUP(A54,'[1]1Прил. АПП на 1 жителя'!$A$6:$O$65,15,0)</f>
        <v>4.0599999999999996</v>
      </c>
      <c r="D54" s="131">
        <f>VLOOKUP(A54,'[1]2Прил.ПЦ от общего АПП'!$A$6:$O$65,15,0)</f>
        <v>4.78</v>
      </c>
      <c r="E54" s="131">
        <f>VLOOKUP(A54,'[1]3Прил.Диспанс.'!$A$6:$O$65,15,0)</f>
        <v>4.4000000000000004</v>
      </c>
      <c r="F54" s="131">
        <f>VLOOKUP(A54,'[1]4Прил. НП'!$A$6:$O$65,15,0)</f>
        <v>0.05</v>
      </c>
      <c r="G54" s="131">
        <f>VLOOKUP(A54,'[1]5Вызовы СМП'!$A$6:$M$65,13,0)</f>
        <v>2.5</v>
      </c>
      <c r="H54" s="131">
        <f>VLOOKUP(A54,'[1]6. Уровень госп. ПН'!$A$6:$M$65,13,0)</f>
        <v>1.43</v>
      </c>
      <c r="I54" s="131">
        <f>VLOOKUP(A54,'[1]7.АПП после инфаркта,инсульта'!$A$6:$G$65,7,0)</f>
        <v>0.61</v>
      </c>
      <c r="J54" s="132">
        <f t="shared" si="0"/>
        <v>17.829999999999998</v>
      </c>
      <c r="K54" s="133">
        <f>25*VLOOKUP(A54,'[1]8.Весовые коэф.'!$A$6:$G$65,7,0)+22.5*VLOOKUP(A54,'[1]8.Весовые коэф.'!$A$6:$G$65,6,0)</f>
        <v>24.53</v>
      </c>
      <c r="L54" s="134">
        <f t="shared" si="1"/>
        <v>72.69</v>
      </c>
      <c r="M54" s="80"/>
      <c r="N54" s="92"/>
    </row>
    <row r="55" spans="1:14" ht="15" x14ac:dyDescent="0.25">
      <c r="A55" s="118">
        <v>560084</v>
      </c>
      <c r="B55" s="119" t="s">
        <v>69</v>
      </c>
      <c r="C55" s="130">
        <f>VLOOKUP(A55,'[1]1Прил. АПП на 1 жителя'!$A$6:$O$65,15,0)</f>
        <v>2.15</v>
      </c>
      <c r="D55" s="131">
        <f>VLOOKUP(A55,'[1]2Прил.ПЦ от общего АПП'!$A$6:$O$65,15,0)</f>
        <v>2.41</v>
      </c>
      <c r="E55" s="131">
        <f>VLOOKUP(A55,'[1]3Прил.Диспанс.'!$A$6:$O$65,15,0)</f>
        <v>2.29</v>
      </c>
      <c r="F55" s="131">
        <f>VLOOKUP(A55,'[1]4Прил. НП'!$A$6:$O$65,15,0)</f>
        <v>0.05</v>
      </c>
      <c r="G55" s="131">
        <f>VLOOKUP(A55,'[1]5Вызовы СМП'!$A$6:$M$65,13,0)</f>
        <v>2.5</v>
      </c>
      <c r="H55" s="131">
        <f>VLOOKUP(A55,'[1]6. Уровень госп. ПН'!$A$6:$M$65,13,0)</f>
        <v>2.5</v>
      </c>
      <c r="I55" s="131">
        <f>VLOOKUP(A55,'[1]7.АПП после инфаркта,инсульта'!$A$6:$G$65,7,0)</f>
        <v>0.27</v>
      </c>
      <c r="J55" s="132">
        <f t="shared" si="0"/>
        <v>12.17</v>
      </c>
      <c r="K55" s="133">
        <f>25*VLOOKUP(A55,'[1]8.Весовые коэф.'!$A$6:$G$65,7,0)+22.5*VLOOKUP(A55,'[1]8.Весовые коэф.'!$A$6:$G$65,6,0)</f>
        <v>24.35</v>
      </c>
      <c r="L55" s="134">
        <f t="shared" si="1"/>
        <v>49.98</v>
      </c>
      <c r="M55" s="80"/>
      <c r="N55" s="92"/>
    </row>
    <row r="56" spans="1:14" ht="26.25" x14ac:dyDescent="0.25">
      <c r="A56" s="118">
        <v>560085</v>
      </c>
      <c r="B56" s="119" t="s">
        <v>70</v>
      </c>
      <c r="C56" s="130">
        <f>VLOOKUP(A56,'[1]1Прил. АПП на 1 жителя'!$A$6:$O$65,15,0)</f>
        <v>2.5299999999999998</v>
      </c>
      <c r="D56" s="131">
        <f>VLOOKUP(A56,'[1]2Прил.ПЦ от общего АПП'!$A$6:$O$65,15,0)</f>
        <v>4.74</v>
      </c>
      <c r="E56" s="131">
        <f>VLOOKUP(A56,'[1]3Прил.Диспанс.'!$A$6:$O$65,15,0)</f>
        <v>4.8499999999999996</v>
      </c>
      <c r="F56" s="131">
        <f>VLOOKUP(A56,'[1]4Прил. НП'!$A$6:$O$65,15,0)</f>
        <v>0.4</v>
      </c>
      <c r="G56" s="131">
        <f>VLOOKUP(A56,'[1]5Вызовы СМП'!$A$6:$M$65,13,0)</f>
        <v>2.5</v>
      </c>
      <c r="H56" s="131">
        <f>VLOOKUP(A56,'[1]6. Уровень госп. ПН'!$A$6:$M$65,13,0)</f>
        <v>2.5</v>
      </c>
      <c r="I56" s="131">
        <f>VLOOKUP(A56,'[1]7.АПП после инфаркта,инсульта'!$A$6:$G$65,7,0)</f>
        <v>0</v>
      </c>
      <c r="J56" s="132">
        <f t="shared" si="0"/>
        <v>17.52</v>
      </c>
      <c r="K56" s="133">
        <f>25*VLOOKUP(A56,'[1]8.Весовые коэф.'!$A$6:$G$65,7,0)+22.5*VLOOKUP(A56,'[1]8.Весовые коэф.'!$A$6:$G$65,6,0)</f>
        <v>24.9</v>
      </c>
      <c r="L56" s="134">
        <f t="shared" si="1"/>
        <v>70.36</v>
      </c>
      <c r="M56" s="80"/>
      <c r="N56" s="92"/>
    </row>
    <row r="57" spans="1:14" ht="26.25" x14ac:dyDescent="0.25">
      <c r="A57" s="118">
        <v>560086</v>
      </c>
      <c r="B57" s="119" t="s">
        <v>71</v>
      </c>
      <c r="C57" s="130">
        <f>VLOOKUP(A57,'[1]1Прил. АПП на 1 жителя'!$A$6:$O$65,15,0)</f>
        <v>3.29</v>
      </c>
      <c r="D57" s="131">
        <f>VLOOKUP(A57,'[1]2Прил.ПЦ от общего АПП'!$A$6:$O$65,15,0)</f>
        <v>5</v>
      </c>
      <c r="E57" s="131">
        <f>VLOOKUP(A57,'[1]3Прил.Диспанс.'!$A$6:$O$65,15,0)</f>
        <v>4.75</v>
      </c>
      <c r="F57" s="131">
        <f>VLOOKUP(A57,'[1]4Прил. НП'!$A$6:$O$65,15,0)</f>
        <v>0.74</v>
      </c>
      <c r="G57" s="131">
        <f>VLOOKUP(A57,'[1]5Вызовы СМП'!$A$6:$M$65,13,0)</f>
        <v>2.5</v>
      </c>
      <c r="H57" s="131">
        <f>VLOOKUP(A57,'[1]6. Уровень госп. ПН'!$A$6:$M$65,13,0)</f>
        <v>1.45</v>
      </c>
      <c r="I57" s="131">
        <f>VLOOKUP(A57,'[1]7.АПП после инфаркта,инсульта'!$A$6:$G$65,7,0)</f>
        <v>0.44</v>
      </c>
      <c r="J57" s="132">
        <f t="shared" si="0"/>
        <v>18.170000000000002</v>
      </c>
      <c r="K57" s="133">
        <f>25*VLOOKUP(A57,'[1]8.Весовые коэф.'!$A$6:$G$65,7,0)+22.5*VLOOKUP(A57,'[1]8.Весовые коэф.'!$A$6:$G$65,6,0)</f>
        <v>24.9</v>
      </c>
      <c r="L57" s="134">
        <f t="shared" si="1"/>
        <v>72.97</v>
      </c>
      <c r="M57" s="80"/>
      <c r="N57" s="92"/>
    </row>
    <row r="58" spans="1:14" ht="26.25" x14ac:dyDescent="0.25">
      <c r="A58" s="118">
        <v>560087</v>
      </c>
      <c r="B58" s="119" t="s">
        <v>72</v>
      </c>
      <c r="C58" s="130">
        <f>VLOOKUP(A58,'[1]1Прил. АПП на 1 жителя'!$A$6:$O$65,15,0)</f>
        <v>3.62</v>
      </c>
      <c r="D58" s="131">
        <f>VLOOKUP(A58,'[1]2Прил.ПЦ от общего АПП'!$A$6:$O$65,15,0)</f>
        <v>0.11</v>
      </c>
      <c r="E58" s="131">
        <f>VLOOKUP(A58,'[1]3Прил.Диспанс.'!$A$6:$O$65,15,0)</f>
        <v>2.37</v>
      </c>
      <c r="F58" s="131">
        <f>VLOOKUP(A58,'[1]4Прил. НП'!$A$6:$O$65,15,0)</f>
        <v>0.57999999999999996</v>
      </c>
      <c r="G58" s="131">
        <f>VLOOKUP(A58,'[1]5Вызовы СМП'!$A$6:$M$65,13,0)</f>
        <v>2.3199999999999998</v>
      </c>
      <c r="H58" s="131">
        <f>VLOOKUP(A58,'[1]6. Уровень госп. ПН'!$A$6:$M$65,13,0)</f>
        <v>2.5</v>
      </c>
      <c r="I58" s="131">
        <f>VLOOKUP(A58,'[1]7.АПП после инфаркта,инсульта'!$A$6:$G$65,7,0)</f>
        <v>0</v>
      </c>
      <c r="J58" s="132">
        <f t="shared" si="0"/>
        <v>11.5</v>
      </c>
      <c r="K58" s="133">
        <f>25*VLOOKUP(A58,'[1]8.Весовые коэф.'!$A$6:$G$65,7,0)+22.5*VLOOKUP(A58,'[1]8.Весовые коэф.'!$A$6:$G$65,6,0)</f>
        <v>25</v>
      </c>
      <c r="L58" s="134">
        <f t="shared" si="1"/>
        <v>46</v>
      </c>
      <c r="M58" s="80"/>
      <c r="N58" s="92"/>
    </row>
    <row r="59" spans="1:14" ht="26.25" x14ac:dyDescent="0.25">
      <c r="A59" s="118">
        <v>560088</v>
      </c>
      <c r="B59" s="119" t="s">
        <v>73</v>
      </c>
      <c r="C59" s="130">
        <f>VLOOKUP(A59,'[1]1Прил. АПП на 1 жителя'!$A$6:$O$65,15,0)</f>
        <v>2.48</v>
      </c>
      <c r="D59" s="131">
        <f>VLOOKUP(A59,'[1]2Прил.ПЦ от общего АПП'!$A$6:$O$65,15,0)</f>
        <v>4.57</v>
      </c>
      <c r="E59" s="131">
        <f>VLOOKUP(A59,'[1]3Прил.Диспанс.'!$A$6:$O$65,15,0)</f>
        <v>3.75</v>
      </c>
      <c r="F59" s="131">
        <f>VLOOKUP(A59,'[1]4Прил. НП'!$A$6:$O$65,15,0)</f>
        <v>0.2</v>
      </c>
      <c r="G59" s="131">
        <f>VLOOKUP(A59,'[1]5Вызовы СМП'!$A$6:$M$65,13,0)</f>
        <v>2.5</v>
      </c>
      <c r="H59" s="131">
        <f>VLOOKUP(A59,'[1]6. Уровень госп. ПН'!$A$6:$M$65,13,0)</f>
        <v>2.5</v>
      </c>
      <c r="I59" s="131">
        <f>VLOOKUP(A59,'[1]7.АПП после инфаркта,инсульта'!$A$6:$G$65,7,0)</f>
        <v>0.18</v>
      </c>
      <c r="J59" s="132">
        <f t="shared" si="0"/>
        <v>16.18</v>
      </c>
      <c r="K59" s="133">
        <f>25*VLOOKUP(A59,'[1]8.Весовые коэф.'!$A$6:$G$65,7,0)+22.5*VLOOKUP(A59,'[1]8.Весовые коэф.'!$A$6:$G$65,6,0)</f>
        <v>25</v>
      </c>
      <c r="L59" s="134">
        <f t="shared" si="1"/>
        <v>64.72</v>
      </c>
      <c r="M59" s="80"/>
      <c r="N59" s="92"/>
    </row>
    <row r="60" spans="1:14" ht="39" x14ac:dyDescent="0.25">
      <c r="A60" s="118">
        <v>560089</v>
      </c>
      <c r="B60" s="119" t="s">
        <v>74</v>
      </c>
      <c r="C60" s="130">
        <f>VLOOKUP(A60,'[1]1Прил. АПП на 1 жителя'!$A$6:$O$65,15,0)</f>
        <v>5</v>
      </c>
      <c r="D60" s="131">
        <f>VLOOKUP(A60,'[1]2Прил.ПЦ от общего АПП'!$A$6:$O$65,15,0)</f>
        <v>1.75</v>
      </c>
      <c r="E60" s="131">
        <f>VLOOKUP(A60,'[1]3Прил.Диспанс.'!$A$6:$O$65,15,0)</f>
        <v>5</v>
      </c>
      <c r="F60" s="131">
        <f>VLOOKUP(A60,'[1]4Прил. НП'!$A$6:$O$65,15,0)</f>
        <v>1.1299999999999999</v>
      </c>
      <c r="G60" s="131">
        <f>VLOOKUP(A60,'[1]5Вызовы СМП'!$A$6:$M$65,13,0)</f>
        <v>1.6</v>
      </c>
      <c r="H60" s="131">
        <f>VLOOKUP(A60,'[1]6. Уровень госп. ПН'!$A$6:$M$65,13,0)</f>
        <v>2.5</v>
      </c>
      <c r="I60" s="131">
        <f>VLOOKUP(A60,'[1]7.АПП после инфаркта,инсульта'!$A$6:$G$65,7,0)</f>
        <v>1.1399999999999999</v>
      </c>
      <c r="J60" s="132">
        <f t="shared" si="0"/>
        <v>18.12</v>
      </c>
      <c r="K60" s="133">
        <f>25*VLOOKUP(A60,'[1]8.Весовые коэф.'!$A$6:$G$65,7,0)+22.5*VLOOKUP(A60,'[1]8.Весовые коэф.'!$A$6:$G$65,6,0)</f>
        <v>25</v>
      </c>
      <c r="L60" s="134">
        <f t="shared" si="1"/>
        <v>72.48</v>
      </c>
      <c r="M60" s="80"/>
      <c r="N60" s="92"/>
    </row>
    <row r="61" spans="1:14" ht="39" x14ac:dyDescent="0.25">
      <c r="A61" s="118">
        <v>560096</v>
      </c>
      <c r="B61" s="119" t="s">
        <v>75</v>
      </c>
      <c r="C61" s="130">
        <f>VLOOKUP(A61,'[1]1Прил. АПП на 1 жителя'!$A$6:$O$65,15,0)</f>
        <v>0.09</v>
      </c>
      <c r="D61" s="131">
        <f>VLOOKUP(A61,'[1]2Прил.ПЦ от общего АПП'!$A$6:$O$65,15,0)</f>
        <v>0.3</v>
      </c>
      <c r="E61" s="131">
        <f>VLOOKUP(A61,'[1]3Прил.Диспанс.'!$A$6:$O$65,15,0)</f>
        <v>0.14000000000000001</v>
      </c>
      <c r="F61" s="131">
        <f>VLOOKUP(A61,'[1]4Прил. НП'!$A$6:$O$65,15,0)</f>
        <v>0.48</v>
      </c>
      <c r="G61" s="131">
        <f>VLOOKUP(A61,'[1]5Вызовы СМП'!$A$6:$M$65,13,0)</f>
        <v>2.5</v>
      </c>
      <c r="H61" s="131">
        <f>VLOOKUP(A61,'[1]6. Уровень госп. ПН'!$A$6:$M$65,13,0)</f>
        <v>2.4900000000000002</v>
      </c>
      <c r="I61" s="131">
        <f>VLOOKUP(A61,'[1]7.АПП после инфаркта,инсульта'!$A$6:$G$65,7,0)</f>
        <v>0</v>
      </c>
      <c r="J61" s="132">
        <f t="shared" si="0"/>
        <v>6</v>
      </c>
      <c r="K61" s="133">
        <f>25*VLOOKUP(A61,'[1]8.Весовые коэф.'!$A$6:$G$65,7,0)+22.5*VLOOKUP(A61,'[1]8.Весовые коэф.'!$A$6:$G$65,6,0)</f>
        <v>24.85</v>
      </c>
      <c r="L61" s="134">
        <f t="shared" si="1"/>
        <v>24.14</v>
      </c>
      <c r="M61" s="80"/>
      <c r="N61" s="92"/>
    </row>
    <row r="62" spans="1:14" ht="26.25" x14ac:dyDescent="0.25">
      <c r="A62" s="118">
        <v>560098</v>
      </c>
      <c r="B62" s="119" t="s">
        <v>76</v>
      </c>
      <c r="C62" s="130">
        <f>VLOOKUP(A62,'[1]1Прил. АПП на 1 жителя'!$A$6:$O$65,15,0)</f>
        <v>0.16</v>
      </c>
      <c r="D62" s="131">
        <f>VLOOKUP(A62,'[1]2Прил.ПЦ от общего АПП'!$A$6:$O$65,15,0)</f>
        <v>2.87</v>
      </c>
      <c r="E62" s="131">
        <f>VLOOKUP(A62,'[1]3Прил.Диспанс.'!$A$6:$O$65,15,0)</f>
        <v>1.17</v>
      </c>
      <c r="F62" s="131">
        <f>VLOOKUP(A62,'[1]4Прил. НП'!$A$6:$O$65,15,0)</f>
        <v>0.27</v>
      </c>
      <c r="G62" s="131">
        <f>VLOOKUP(A62,'[1]5Вызовы СМП'!$A$6:$M$65,13,0)</f>
        <v>2.5</v>
      </c>
      <c r="H62" s="131">
        <f>VLOOKUP(A62,'[1]6. Уровень госп. ПН'!$A$6:$M$65,13,0)</f>
        <v>2.5</v>
      </c>
      <c r="I62" s="131">
        <f>VLOOKUP(A62,'[1]7.АПП после инфаркта,инсульта'!$A$6:$G$65,7,0)</f>
        <v>0.8</v>
      </c>
      <c r="J62" s="132">
        <f t="shared" si="0"/>
        <v>10.27</v>
      </c>
      <c r="K62" s="133">
        <f>25*VLOOKUP(A62,'[1]8.Весовые коэф.'!$A$6:$G$65,7,0)+22.5*VLOOKUP(A62,'[1]8.Весовые коэф.'!$A$6:$G$65,6,0)</f>
        <v>25</v>
      </c>
      <c r="L62" s="134">
        <f t="shared" si="1"/>
        <v>41.08</v>
      </c>
      <c r="M62" s="80"/>
      <c r="N62" s="92"/>
    </row>
    <row r="63" spans="1:14" s="89" customFormat="1" ht="39" x14ac:dyDescent="0.25">
      <c r="A63" s="118">
        <v>560099</v>
      </c>
      <c r="B63" s="119" t="s">
        <v>77</v>
      </c>
      <c r="C63" s="130">
        <f>VLOOKUP(A63,'[1]1Прил. АПП на 1 жителя'!$A$6:$O$65,15,0)</f>
        <v>0.17</v>
      </c>
      <c r="D63" s="131">
        <f>VLOOKUP(A63,'[1]2Прил.ПЦ от общего АПП'!$A$6:$O$65,15,0)</f>
        <v>2.7</v>
      </c>
      <c r="E63" s="131">
        <f>VLOOKUP(A63,'[1]3Прил.Диспанс.'!$A$6:$O$65,15,0)</f>
        <v>0</v>
      </c>
      <c r="F63" s="131">
        <f>VLOOKUP(A63,'[1]4Прил. НП'!$A$6:$O$65,15,0)</f>
        <v>0.81</v>
      </c>
      <c r="G63" s="131">
        <f>VLOOKUP(A63,'[1]5Вызовы СМП'!$A$6:$M$65,13,0)</f>
        <v>2.5</v>
      </c>
      <c r="H63" s="131">
        <f>VLOOKUP(A63,'[1]6. Уровень госп. ПН'!$A$6:$M$65,13,0)</f>
        <v>2.5</v>
      </c>
      <c r="I63" s="131">
        <f>VLOOKUP(A63,'[1]7.АПП после инфаркта,инсульта'!$A$6:$G$65,7,0)</f>
        <v>0</v>
      </c>
      <c r="J63" s="132">
        <f t="shared" si="0"/>
        <v>8.68</v>
      </c>
      <c r="K63" s="133">
        <f>25*VLOOKUP(A63,'[1]8.Весовые коэф.'!$A$6:$G$65,7,0)+22.5*VLOOKUP(A63,'[1]8.Весовые коэф.'!$A$6:$G$65,6,0)</f>
        <v>24.85</v>
      </c>
      <c r="L63" s="134">
        <f t="shared" si="1"/>
        <v>34.93</v>
      </c>
      <c r="M63" s="135"/>
      <c r="N63" s="136"/>
    </row>
    <row r="64" spans="1:14" ht="51.75" x14ac:dyDescent="0.25">
      <c r="A64" s="118">
        <v>560206</v>
      </c>
      <c r="B64" s="119" t="s">
        <v>31</v>
      </c>
      <c r="C64" s="130">
        <f>VLOOKUP(A64,'[1]1Прил. АПП на 1 жителя'!$A$6:$O$65,15,0)</f>
        <v>3.51</v>
      </c>
      <c r="D64" s="131">
        <f>VLOOKUP(A64,'[1]2Прил.ПЦ от общего АПП'!$A$6:$O$65,15,0)</f>
        <v>3.98</v>
      </c>
      <c r="E64" s="131">
        <f>VLOOKUP(A64,'[1]3Прил.Диспанс.'!$A$6:$O$65,15,0)</f>
        <v>3.49</v>
      </c>
      <c r="F64" s="131">
        <f>VLOOKUP(A64,'[1]4Прил. НП'!$A$6:$O$65,15,0)</f>
        <v>0.45</v>
      </c>
      <c r="G64" s="131">
        <f>VLOOKUP(A64,'[1]5Вызовы СМП'!$A$6:$M$65,13,0)</f>
        <v>2.5</v>
      </c>
      <c r="H64" s="131">
        <f>VLOOKUP(A64,'[1]6. Уровень госп. ПН'!$A$6:$M$65,13,0)</f>
        <v>2.5</v>
      </c>
      <c r="I64" s="131">
        <f>VLOOKUP(A64,'[1]7.АПП после инфаркта,инсульта'!$A$6:$G$65,7,0)</f>
        <v>0.52</v>
      </c>
      <c r="J64" s="132">
        <f t="shared" si="0"/>
        <v>16.95</v>
      </c>
      <c r="K64" s="133">
        <f>25*VLOOKUP(A64,'[1]8.Весовые коэф.'!$A$6:$G$65,7,0)+22.5*VLOOKUP(A64,'[1]8.Весовые коэф.'!$A$6:$G$65,6,0)</f>
        <v>25</v>
      </c>
      <c r="L64" s="134">
        <f t="shared" si="1"/>
        <v>67.8</v>
      </c>
      <c r="M64" s="80"/>
      <c r="N64" s="92"/>
    </row>
    <row r="65" spans="1:14" ht="51.75" x14ac:dyDescent="0.25">
      <c r="A65" s="137">
        <v>560214</v>
      </c>
      <c r="B65" s="119" t="s">
        <v>36</v>
      </c>
      <c r="C65" s="130">
        <f>VLOOKUP(A65,'[1]1Прил. АПП на 1 жителя'!$A$6:$O$65,15,0)</f>
        <v>4.0999999999999996</v>
      </c>
      <c r="D65" s="131">
        <f>VLOOKUP(A65,'[1]2Прил.ПЦ от общего АПП'!$A$6:$O$65,15,0)</f>
        <v>2.14</v>
      </c>
      <c r="E65" s="131">
        <f>VLOOKUP(A65,'[1]3Прил.Диспанс.'!$A$6:$O$65,15,0)</f>
        <v>3.05</v>
      </c>
      <c r="F65" s="131">
        <f>VLOOKUP(A65,'[1]4Прил. НП'!$A$6:$O$65,15,0)</f>
        <v>0.54</v>
      </c>
      <c r="G65" s="131">
        <f>VLOOKUP(A65,'[1]5Вызовы СМП'!$A$6:$M$65,13,0)</f>
        <v>2.5</v>
      </c>
      <c r="H65" s="131">
        <f>VLOOKUP(A65,'[1]6. Уровень госп. ПН'!$A$6:$M$65,13,0)</f>
        <v>2.5</v>
      </c>
      <c r="I65" s="131">
        <f>VLOOKUP(A65,'[1]7.АПП после инфаркта,инсульта'!$A$6:$G$65,7,0)</f>
        <v>0.51</v>
      </c>
      <c r="J65" s="132">
        <f t="shared" si="0"/>
        <v>15.34</v>
      </c>
      <c r="K65" s="133">
        <f>25*VLOOKUP(A65,'[1]8.Весовые коэф.'!$A$6:$G$65,7,0)+22.5*VLOOKUP(A65,'[1]8.Весовые коэф.'!$A$6:$G$65,6,0)</f>
        <v>24.4</v>
      </c>
      <c r="L65" s="134">
        <f>100/K65*J65</f>
        <v>62.87</v>
      </c>
      <c r="M65" s="80"/>
      <c r="N65" s="92"/>
    </row>
  </sheetData>
  <mergeCells count="6">
    <mergeCell ref="I1:L1"/>
    <mergeCell ref="A2:L2"/>
    <mergeCell ref="A3:A5"/>
    <mergeCell ref="J3:J5"/>
    <mergeCell ref="K3:K5"/>
    <mergeCell ref="L3:L5"/>
  </mergeCells>
  <pageMargins left="0.7" right="0.7" top="0.75" bottom="0.75" header="0.3" footer="0.3"/>
  <pageSetup paperSize="9" scale="56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="96" zoomScaleNormal="100" zoomScaleSheetLayoutView="96" workbookViewId="0">
      <pane xSplit="2" ySplit="4" topLeftCell="C59" activePane="bottomRight" state="frozen"/>
      <selection pane="topRight" activeCell="C1" sqref="C1"/>
      <selection pane="bottomLeft" activeCell="A5" sqref="A5"/>
      <selection pane="bottomRight" activeCell="E1" sqref="E1:G1"/>
    </sheetView>
  </sheetViews>
  <sheetFormatPr defaultRowHeight="11.25" x14ac:dyDescent="0.2"/>
  <cols>
    <col min="1" max="1" width="9.83203125" style="1" customWidth="1"/>
    <col min="2" max="2" width="35.33203125" style="75" customWidth="1"/>
    <col min="3" max="3" width="19.5" customWidth="1"/>
    <col min="4" max="4" width="21" customWidth="1"/>
    <col min="5" max="5" width="17.5" customWidth="1"/>
    <col min="6" max="6" width="15.5" customWidth="1"/>
    <col min="7" max="7" width="17.33203125" customWidth="1"/>
    <col min="257" max="257" width="9.83203125" customWidth="1"/>
    <col min="258" max="258" width="35.33203125" customWidth="1"/>
    <col min="259" max="259" width="19.5" customWidth="1"/>
    <col min="260" max="260" width="21" customWidth="1"/>
    <col min="261" max="261" width="17.5" customWidth="1"/>
    <col min="262" max="262" width="15.5" customWidth="1"/>
    <col min="263" max="263" width="17.33203125" customWidth="1"/>
    <col min="513" max="513" width="9.83203125" customWidth="1"/>
    <col min="514" max="514" width="35.33203125" customWidth="1"/>
    <col min="515" max="515" width="19.5" customWidth="1"/>
    <col min="516" max="516" width="21" customWidth="1"/>
    <col min="517" max="517" width="17.5" customWidth="1"/>
    <col min="518" max="518" width="15.5" customWidth="1"/>
    <col min="519" max="519" width="17.33203125" customWidth="1"/>
    <col min="769" max="769" width="9.83203125" customWidth="1"/>
    <col min="770" max="770" width="35.33203125" customWidth="1"/>
    <col min="771" max="771" width="19.5" customWidth="1"/>
    <col min="772" max="772" width="21" customWidth="1"/>
    <col min="773" max="773" width="17.5" customWidth="1"/>
    <col min="774" max="774" width="15.5" customWidth="1"/>
    <col min="775" max="775" width="17.33203125" customWidth="1"/>
    <col min="1025" max="1025" width="9.83203125" customWidth="1"/>
    <col min="1026" max="1026" width="35.33203125" customWidth="1"/>
    <col min="1027" max="1027" width="19.5" customWidth="1"/>
    <col min="1028" max="1028" width="21" customWidth="1"/>
    <col min="1029" max="1029" width="17.5" customWidth="1"/>
    <col min="1030" max="1030" width="15.5" customWidth="1"/>
    <col min="1031" max="1031" width="17.33203125" customWidth="1"/>
    <col min="1281" max="1281" width="9.83203125" customWidth="1"/>
    <col min="1282" max="1282" width="35.33203125" customWidth="1"/>
    <col min="1283" max="1283" width="19.5" customWidth="1"/>
    <col min="1284" max="1284" width="21" customWidth="1"/>
    <col min="1285" max="1285" width="17.5" customWidth="1"/>
    <col min="1286" max="1286" width="15.5" customWidth="1"/>
    <col min="1287" max="1287" width="17.33203125" customWidth="1"/>
    <col min="1537" max="1537" width="9.83203125" customWidth="1"/>
    <col min="1538" max="1538" width="35.33203125" customWidth="1"/>
    <col min="1539" max="1539" width="19.5" customWidth="1"/>
    <col min="1540" max="1540" width="21" customWidth="1"/>
    <col min="1541" max="1541" width="17.5" customWidth="1"/>
    <col min="1542" max="1542" width="15.5" customWidth="1"/>
    <col min="1543" max="1543" width="17.33203125" customWidth="1"/>
    <col min="1793" max="1793" width="9.83203125" customWidth="1"/>
    <col min="1794" max="1794" width="35.33203125" customWidth="1"/>
    <col min="1795" max="1795" width="19.5" customWidth="1"/>
    <col min="1796" max="1796" width="21" customWidth="1"/>
    <col min="1797" max="1797" width="17.5" customWidth="1"/>
    <col min="1798" max="1798" width="15.5" customWidth="1"/>
    <col min="1799" max="1799" width="17.33203125" customWidth="1"/>
    <col min="2049" max="2049" width="9.83203125" customWidth="1"/>
    <col min="2050" max="2050" width="35.33203125" customWidth="1"/>
    <col min="2051" max="2051" width="19.5" customWidth="1"/>
    <col min="2052" max="2052" width="21" customWidth="1"/>
    <col min="2053" max="2053" width="17.5" customWidth="1"/>
    <col min="2054" max="2054" width="15.5" customWidth="1"/>
    <col min="2055" max="2055" width="17.33203125" customWidth="1"/>
    <col min="2305" max="2305" width="9.83203125" customWidth="1"/>
    <col min="2306" max="2306" width="35.33203125" customWidth="1"/>
    <col min="2307" max="2307" width="19.5" customWidth="1"/>
    <col min="2308" max="2308" width="21" customWidth="1"/>
    <col min="2309" max="2309" width="17.5" customWidth="1"/>
    <col min="2310" max="2310" width="15.5" customWidth="1"/>
    <col min="2311" max="2311" width="17.33203125" customWidth="1"/>
    <col min="2561" max="2561" width="9.83203125" customWidth="1"/>
    <col min="2562" max="2562" width="35.33203125" customWidth="1"/>
    <col min="2563" max="2563" width="19.5" customWidth="1"/>
    <col min="2564" max="2564" width="21" customWidth="1"/>
    <col min="2565" max="2565" width="17.5" customWidth="1"/>
    <col min="2566" max="2566" width="15.5" customWidth="1"/>
    <col min="2567" max="2567" width="17.33203125" customWidth="1"/>
    <col min="2817" max="2817" width="9.83203125" customWidth="1"/>
    <col min="2818" max="2818" width="35.33203125" customWidth="1"/>
    <col min="2819" max="2819" width="19.5" customWidth="1"/>
    <col min="2820" max="2820" width="21" customWidth="1"/>
    <col min="2821" max="2821" width="17.5" customWidth="1"/>
    <col min="2822" max="2822" width="15.5" customWidth="1"/>
    <col min="2823" max="2823" width="17.33203125" customWidth="1"/>
    <col min="3073" max="3073" width="9.83203125" customWidth="1"/>
    <col min="3074" max="3074" width="35.33203125" customWidth="1"/>
    <col min="3075" max="3075" width="19.5" customWidth="1"/>
    <col min="3076" max="3076" width="21" customWidth="1"/>
    <col min="3077" max="3077" width="17.5" customWidth="1"/>
    <col min="3078" max="3078" width="15.5" customWidth="1"/>
    <col min="3079" max="3079" width="17.33203125" customWidth="1"/>
    <col min="3329" max="3329" width="9.83203125" customWidth="1"/>
    <col min="3330" max="3330" width="35.33203125" customWidth="1"/>
    <col min="3331" max="3331" width="19.5" customWidth="1"/>
    <col min="3332" max="3332" width="21" customWidth="1"/>
    <col min="3333" max="3333" width="17.5" customWidth="1"/>
    <col min="3334" max="3334" width="15.5" customWidth="1"/>
    <col min="3335" max="3335" width="17.33203125" customWidth="1"/>
    <col min="3585" max="3585" width="9.83203125" customWidth="1"/>
    <col min="3586" max="3586" width="35.33203125" customWidth="1"/>
    <col min="3587" max="3587" width="19.5" customWidth="1"/>
    <col min="3588" max="3588" width="21" customWidth="1"/>
    <col min="3589" max="3589" width="17.5" customWidth="1"/>
    <col min="3590" max="3590" width="15.5" customWidth="1"/>
    <col min="3591" max="3591" width="17.33203125" customWidth="1"/>
    <col min="3841" max="3841" width="9.83203125" customWidth="1"/>
    <col min="3842" max="3842" width="35.33203125" customWidth="1"/>
    <col min="3843" max="3843" width="19.5" customWidth="1"/>
    <col min="3844" max="3844" width="21" customWidth="1"/>
    <col min="3845" max="3845" width="17.5" customWidth="1"/>
    <col min="3846" max="3846" width="15.5" customWidth="1"/>
    <col min="3847" max="3847" width="17.33203125" customWidth="1"/>
    <col min="4097" max="4097" width="9.83203125" customWidth="1"/>
    <col min="4098" max="4098" width="35.33203125" customWidth="1"/>
    <col min="4099" max="4099" width="19.5" customWidth="1"/>
    <col min="4100" max="4100" width="21" customWidth="1"/>
    <col min="4101" max="4101" width="17.5" customWidth="1"/>
    <col min="4102" max="4102" width="15.5" customWidth="1"/>
    <col min="4103" max="4103" width="17.33203125" customWidth="1"/>
    <col min="4353" max="4353" width="9.83203125" customWidth="1"/>
    <col min="4354" max="4354" width="35.33203125" customWidth="1"/>
    <col min="4355" max="4355" width="19.5" customWidth="1"/>
    <col min="4356" max="4356" width="21" customWidth="1"/>
    <col min="4357" max="4357" width="17.5" customWidth="1"/>
    <col min="4358" max="4358" width="15.5" customWidth="1"/>
    <col min="4359" max="4359" width="17.33203125" customWidth="1"/>
    <col min="4609" max="4609" width="9.83203125" customWidth="1"/>
    <col min="4610" max="4610" width="35.33203125" customWidth="1"/>
    <col min="4611" max="4611" width="19.5" customWidth="1"/>
    <col min="4612" max="4612" width="21" customWidth="1"/>
    <col min="4613" max="4613" width="17.5" customWidth="1"/>
    <col min="4614" max="4614" width="15.5" customWidth="1"/>
    <col min="4615" max="4615" width="17.33203125" customWidth="1"/>
    <col min="4865" max="4865" width="9.83203125" customWidth="1"/>
    <col min="4866" max="4866" width="35.33203125" customWidth="1"/>
    <col min="4867" max="4867" width="19.5" customWidth="1"/>
    <col min="4868" max="4868" width="21" customWidth="1"/>
    <col min="4869" max="4869" width="17.5" customWidth="1"/>
    <col min="4870" max="4870" width="15.5" customWidth="1"/>
    <col min="4871" max="4871" width="17.33203125" customWidth="1"/>
    <col min="5121" max="5121" width="9.83203125" customWidth="1"/>
    <col min="5122" max="5122" width="35.33203125" customWidth="1"/>
    <col min="5123" max="5123" width="19.5" customWidth="1"/>
    <col min="5124" max="5124" width="21" customWidth="1"/>
    <col min="5125" max="5125" width="17.5" customWidth="1"/>
    <col min="5126" max="5126" width="15.5" customWidth="1"/>
    <col min="5127" max="5127" width="17.33203125" customWidth="1"/>
    <col min="5377" max="5377" width="9.83203125" customWidth="1"/>
    <col min="5378" max="5378" width="35.33203125" customWidth="1"/>
    <col min="5379" max="5379" width="19.5" customWidth="1"/>
    <col min="5380" max="5380" width="21" customWidth="1"/>
    <col min="5381" max="5381" width="17.5" customWidth="1"/>
    <col min="5382" max="5382" width="15.5" customWidth="1"/>
    <col min="5383" max="5383" width="17.33203125" customWidth="1"/>
    <col min="5633" max="5633" width="9.83203125" customWidth="1"/>
    <col min="5634" max="5634" width="35.33203125" customWidth="1"/>
    <col min="5635" max="5635" width="19.5" customWidth="1"/>
    <col min="5636" max="5636" width="21" customWidth="1"/>
    <col min="5637" max="5637" width="17.5" customWidth="1"/>
    <col min="5638" max="5638" width="15.5" customWidth="1"/>
    <col min="5639" max="5639" width="17.33203125" customWidth="1"/>
    <col min="5889" max="5889" width="9.83203125" customWidth="1"/>
    <col min="5890" max="5890" width="35.33203125" customWidth="1"/>
    <col min="5891" max="5891" width="19.5" customWidth="1"/>
    <col min="5892" max="5892" width="21" customWidth="1"/>
    <col min="5893" max="5893" width="17.5" customWidth="1"/>
    <col min="5894" max="5894" width="15.5" customWidth="1"/>
    <col min="5895" max="5895" width="17.33203125" customWidth="1"/>
    <col min="6145" max="6145" width="9.83203125" customWidth="1"/>
    <col min="6146" max="6146" width="35.33203125" customWidth="1"/>
    <col min="6147" max="6147" width="19.5" customWidth="1"/>
    <col min="6148" max="6148" width="21" customWidth="1"/>
    <col min="6149" max="6149" width="17.5" customWidth="1"/>
    <col min="6150" max="6150" width="15.5" customWidth="1"/>
    <col min="6151" max="6151" width="17.33203125" customWidth="1"/>
    <col min="6401" max="6401" width="9.83203125" customWidth="1"/>
    <col min="6402" max="6402" width="35.33203125" customWidth="1"/>
    <col min="6403" max="6403" width="19.5" customWidth="1"/>
    <col min="6404" max="6404" width="21" customWidth="1"/>
    <col min="6405" max="6405" width="17.5" customWidth="1"/>
    <col min="6406" max="6406" width="15.5" customWidth="1"/>
    <col min="6407" max="6407" width="17.33203125" customWidth="1"/>
    <col min="6657" max="6657" width="9.83203125" customWidth="1"/>
    <col min="6658" max="6658" width="35.33203125" customWidth="1"/>
    <col min="6659" max="6659" width="19.5" customWidth="1"/>
    <col min="6660" max="6660" width="21" customWidth="1"/>
    <col min="6661" max="6661" width="17.5" customWidth="1"/>
    <col min="6662" max="6662" width="15.5" customWidth="1"/>
    <col min="6663" max="6663" width="17.33203125" customWidth="1"/>
    <col min="6913" max="6913" width="9.83203125" customWidth="1"/>
    <col min="6914" max="6914" width="35.33203125" customWidth="1"/>
    <col min="6915" max="6915" width="19.5" customWidth="1"/>
    <col min="6916" max="6916" width="21" customWidth="1"/>
    <col min="6917" max="6917" width="17.5" customWidth="1"/>
    <col min="6918" max="6918" width="15.5" customWidth="1"/>
    <col min="6919" max="6919" width="17.33203125" customWidth="1"/>
    <col min="7169" max="7169" width="9.83203125" customWidth="1"/>
    <col min="7170" max="7170" width="35.33203125" customWidth="1"/>
    <col min="7171" max="7171" width="19.5" customWidth="1"/>
    <col min="7172" max="7172" width="21" customWidth="1"/>
    <col min="7173" max="7173" width="17.5" customWidth="1"/>
    <col min="7174" max="7174" width="15.5" customWidth="1"/>
    <col min="7175" max="7175" width="17.33203125" customWidth="1"/>
    <col min="7425" max="7425" width="9.83203125" customWidth="1"/>
    <col min="7426" max="7426" width="35.33203125" customWidth="1"/>
    <col min="7427" max="7427" width="19.5" customWidth="1"/>
    <col min="7428" max="7428" width="21" customWidth="1"/>
    <col min="7429" max="7429" width="17.5" customWidth="1"/>
    <col min="7430" max="7430" width="15.5" customWidth="1"/>
    <col min="7431" max="7431" width="17.33203125" customWidth="1"/>
    <col min="7681" max="7681" width="9.83203125" customWidth="1"/>
    <col min="7682" max="7682" width="35.33203125" customWidth="1"/>
    <col min="7683" max="7683" width="19.5" customWidth="1"/>
    <col min="7684" max="7684" width="21" customWidth="1"/>
    <col min="7685" max="7685" width="17.5" customWidth="1"/>
    <col min="7686" max="7686" width="15.5" customWidth="1"/>
    <col min="7687" max="7687" width="17.33203125" customWidth="1"/>
    <col min="7937" max="7937" width="9.83203125" customWidth="1"/>
    <col min="7938" max="7938" width="35.33203125" customWidth="1"/>
    <col min="7939" max="7939" width="19.5" customWidth="1"/>
    <col min="7940" max="7940" width="21" customWidth="1"/>
    <col min="7941" max="7941" width="17.5" customWidth="1"/>
    <col min="7942" max="7942" width="15.5" customWidth="1"/>
    <col min="7943" max="7943" width="17.33203125" customWidth="1"/>
    <col min="8193" max="8193" width="9.83203125" customWidth="1"/>
    <col min="8194" max="8194" width="35.33203125" customWidth="1"/>
    <col min="8195" max="8195" width="19.5" customWidth="1"/>
    <col min="8196" max="8196" width="21" customWidth="1"/>
    <col min="8197" max="8197" width="17.5" customWidth="1"/>
    <col min="8198" max="8198" width="15.5" customWidth="1"/>
    <col min="8199" max="8199" width="17.33203125" customWidth="1"/>
    <col min="8449" max="8449" width="9.83203125" customWidth="1"/>
    <col min="8450" max="8450" width="35.33203125" customWidth="1"/>
    <col min="8451" max="8451" width="19.5" customWidth="1"/>
    <col min="8452" max="8452" width="21" customWidth="1"/>
    <col min="8453" max="8453" width="17.5" customWidth="1"/>
    <col min="8454" max="8454" width="15.5" customWidth="1"/>
    <col min="8455" max="8455" width="17.33203125" customWidth="1"/>
    <col min="8705" max="8705" width="9.83203125" customWidth="1"/>
    <col min="8706" max="8706" width="35.33203125" customWidth="1"/>
    <col min="8707" max="8707" width="19.5" customWidth="1"/>
    <col min="8708" max="8708" width="21" customWidth="1"/>
    <col min="8709" max="8709" width="17.5" customWidth="1"/>
    <col min="8710" max="8710" width="15.5" customWidth="1"/>
    <col min="8711" max="8711" width="17.33203125" customWidth="1"/>
    <col min="8961" max="8961" width="9.83203125" customWidth="1"/>
    <col min="8962" max="8962" width="35.33203125" customWidth="1"/>
    <col min="8963" max="8963" width="19.5" customWidth="1"/>
    <col min="8964" max="8964" width="21" customWidth="1"/>
    <col min="8965" max="8965" width="17.5" customWidth="1"/>
    <col min="8966" max="8966" width="15.5" customWidth="1"/>
    <col min="8967" max="8967" width="17.33203125" customWidth="1"/>
    <col min="9217" max="9217" width="9.83203125" customWidth="1"/>
    <col min="9218" max="9218" width="35.33203125" customWidth="1"/>
    <col min="9219" max="9219" width="19.5" customWidth="1"/>
    <col min="9220" max="9220" width="21" customWidth="1"/>
    <col min="9221" max="9221" width="17.5" customWidth="1"/>
    <col min="9222" max="9222" width="15.5" customWidth="1"/>
    <col min="9223" max="9223" width="17.33203125" customWidth="1"/>
    <col min="9473" max="9473" width="9.83203125" customWidth="1"/>
    <col min="9474" max="9474" width="35.33203125" customWidth="1"/>
    <col min="9475" max="9475" width="19.5" customWidth="1"/>
    <col min="9476" max="9476" width="21" customWidth="1"/>
    <col min="9477" max="9477" width="17.5" customWidth="1"/>
    <col min="9478" max="9478" width="15.5" customWidth="1"/>
    <col min="9479" max="9479" width="17.33203125" customWidth="1"/>
    <col min="9729" max="9729" width="9.83203125" customWidth="1"/>
    <col min="9730" max="9730" width="35.33203125" customWidth="1"/>
    <col min="9731" max="9731" width="19.5" customWidth="1"/>
    <col min="9732" max="9732" width="21" customWidth="1"/>
    <col min="9733" max="9733" width="17.5" customWidth="1"/>
    <col min="9734" max="9734" width="15.5" customWidth="1"/>
    <col min="9735" max="9735" width="17.33203125" customWidth="1"/>
    <col min="9985" max="9985" width="9.83203125" customWidth="1"/>
    <col min="9986" max="9986" width="35.33203125" customWidth="1"/>
    <col min="9987" max="9987" width="19.5" customWidth="1"/>
    <col min="9988" max="9988" width="21" customWidth="1"/>
    <col min="9989" max="9989" width="17.5" customWidth="1"/>
    <col min="9990" max="9990" width="15.5" customWidth="1"/>
    <col min="9991" max="9991" width="17.33203125" customWidth="1"/>
    <col min="10241" max="10241" width="9.83203125" customWidth="1"/>
    <col min="10242" max="10242" width="35.33203125" customWidth="1"/>
    <col min="10243" max="10243" width="19.5" customWidth="1"/>
    <col min="10244" max="10244" width="21" customWidth="1"/>
    <col min="10245" max="10245" width="17.5" customWidth="1"/>
    <col min="10246" max="10246" width="15.5" customWidth="1"/>
    <col min="10247" max="10247" width="17.33203125" customWidth="1"/>
    <col min="10497" max="10497" width="9.83203125" customWidth="1"/>
    <col min="10498" max="10498" width="35.33203125" customWidth="1"/>
    <col min="10499" max="10499" width="19.5" customWidth="1"/>
    <col min="10500" max="10500" width="21" customWidth="1"/>
    <col min="10501" max="10501" width="17.5" customWidth="1"/>
    <col min="10502" max="10502" width="15.5" customWidth="1"/>
    <col min="10503" max="10503" width="17.33203125" customWidth="1"/>
    <col min="10753" max="10753" width="9.83203125" customWidth="1"/>
    <col min="10754" max="10754" width="35.33203125" customWidth="1"/>
    <col min="10755" max="10755" width="19.5" customWidth="1"/>
    <col min="10756" max="10756" width="21" customWidth="1"/>
    <col min="10757" max="10757" width="17.5" customWidth="1"/>
    <col min="10758" max="10758" width="15.5" customWidth="1"/>
    <col min="10759" max="10759" width="17.33203125" customWidth="1"/>
    <col min="11009" max="11009" width="9.83203125" customWidth="1"/>
    <col min="11010" max="11010" width="35.33203125" customWidth="1"/>
    <col min="11011" max="11011" width="19.5" customWidth="1"/>
    <col min="11012" max="11012" width="21" customWidth="1"/>
    <col min="11013" max="11013" width="17.5" customWidth="1"/>
    <col min="11014" max="11014" width="15.5" customWidth="1"/>
    <col min="11015" max="11015" width="17.33203125" customWidth="1"/>
    <col min="11265" max="11265" width="9.83203125" customWidth="1"/>
    <col min="11266" max="11266" width="35.33203125" customWidth="1"/>
    <col min="11267" max="11267" width="19.5" customWidth="1"/>
    <col min="11268" max="11268" width="21" customWidth="1"/>
    <col min="11269" max="11269" width="17.5" customWidth="1"/>
    <col min="11270" max="11270" width="15.5" customWidth="1"/>
    <col min="11271" max="11271" width="17.33203125" customWidth="1"/>
    <col min="11521" max="11521" width="9.83203125" customWidth="1"/>
    <col min="11522" max="11522" width="35.33203125" customWidth="1"/>
    <col min="11523" max="11523" width="19.5" customWidth="1"/>
    <col min="11524" max="11524" width="21" customWidth="1"/>
    <col min="11525" max="11525" width="17.5" customWidth="1"/>
    <col min="11526" max="11526" width="15.5" customWidth="1"/>
    <col min="11527" max="11527" width="17.33203125" customWidth="1"/>
    <col min="11777" max="11777" width="9.83203125" customWidth="1"/>
    <col min="11778" max="11778" width="35.33203125" customWidth="1"/>
    <col min="11779" max="11779" width="19.5" customWidth="1"/>
    <col min="11780" max="11780" width="21" customWidth="1"/>
    <col min="11781" max="11781" width="17.5" customWidth="1"/>
    <col min="11782" max="11782" width="15.5" customWidth="1"/>
    <col min="11783" max="11783" width="17.33203125" customWidth="1"/>
    <col min="12033" max="12033" width="9.83203125" customWidth="1"/>
    <col min="12034" max="12034" width="35.33203125" customWidth="1"/>
    <col min="12035" max="12035" width="19.5" customWidth="1"/>
    <col min="12036" max="12036" width="21" customWidth="1"/>
    <col min="12037" max="12037" width="17.5" customWidth="1"/>
    <col min="12038" max="12038" width="15.5" customWidth="1"/>
    <col min="12039" max="12039" width="17.33203125" customWidth="1"/>
    <col min="12289" max="12289" width="9.83203125" customWidth="1"/>
    <col min="12290" max="12290" width="35.33203125" customWidth="1"/>
    <col min="12291" max="12291" width="19.5" customWidth="1"/>
    <col min="12292" max="12292" width="21" customWidth="1"/>
    <col min="12293" max="12293" width="17.5" customWidth="1"/>
    <col min="12294" max="12294" width="15.5" customWidth="1"/>
    <col min="12295" max="12295" width="17.33203125" customWidth="1"/>
    <col min="12545" max="12545" width="9.83203125" customWidth="1"/>
    <col min="12546" max="12546" width="35.33203125" customWidth="1"/>
    <col min="12547" max="12547" width="19.5" customWidth="1"/>
    <col min="12548" max="12548" width="21" customWidth="1"/>
    <col min="12549" max="12549" width="17.5" customWidth="1"/>
    <col min="12550" max="12550" width="15.5" customWidth="1"/>
    <col min="12551" max="12551" width="17.33203125" customWidth="1"/>
    <col min="12801" max="12801" width="9.83203125" customWidth="1"/>
    <col min="12802" max="12802" width="35.33203125" customWidth="1"/>
    <col min="12803" max="12803" width="19.5" customWidth="1"/>
    <col min="12804" max="12804" width="21" customWidth="1"/>
    <col min="12805" max="12805" width="17.5" customWidth="1"/>
    <col min="12806" max="12806" width="15.5" customWidth="1"/>
    <col min="12807" max="12807" width="17.33203125" customWidth="1"/>
    <col min="13057" max="13057" width="9.83203125" customWidth="1"/>
    <col min="13058" max="13058" width="35.33203125" customWidth="1"/>
    <col min="13059" max="13059" width="19.5" customWidth="1"/>
    <col min="13060" max="13060" width="21" customWidth="1"/>
    <col min="13061" max="13061" width="17.5" customWidth="1"/>
    <col min="13062" max="13062" width="15.5" customWidth="1"/>
    <col min="13063" max="13063" width="17.33203125" customWidth="1"/>
    <col min="13313" max="13313" width="9.83203125" customWidth="1"/>
    <col min="13314" max="13314" width="35.33203125" customWidth="1"/>
    <col min="13315" max="13315" width="19.5" customWidth="1"/>
    <col min="13316" max="13316" width="21" customWidth="1"/>
    <col min="13317" max="13317" width="17.5" customWidth="1"/>
    <col min="13318" max="13318" width="15.5" customWidth="1"/>
    <col min="13319" max="13319" width="17.33203125" customWidth="1"/>
    <col min="13569" max="13569" width="9.83203125" customWidth="1"/>
    <col min="13570" max="13570" width="35.33203125" customWidth="1"/>
    <col min="13571" max="13571" width="19.5" customWidth="1"/>
    <col min="13572" max="13572" width="21" customWidth="1"/>
    <col min="13573" max="13573" width="17.5" customWidth="1"/>
    <col min="13574" max="13574" width="15.5" customWidth="1"/>
    <col min="13575" max="13575" width="17.33203125" customWidth="1"/>
    <col min="13825" max="13825" width="9.83203125" customWidth="1"/>
    <col min="13826" max="13826" width="35.33203125" customWidth="1"/>
    <col min="13827" max="13827" width="19.5" customWidth="1"/>
    <col min="13828" max="13828" width="21" customWidth="1"/>
    <col min="13829" max="13829" width="17.5" customWidth="1"/>
    <col min="13830" max="13830" width="15.5" customWidth="1"/>
    <col min="13831" max="13831" width="17.33203125" customWidth="1"/>
    <col min="14081" max="14081" width="9.83203125" customWidth="1"/>
    <col min="14082" max="14082" width="35.33203125" customWidth="1"/>
    <col min="14083" max="14083" width="19.5" customWidth="1"/>
    <col min="14084" max="14084" width="21" customWidth="1"/>
    <col min="14085" max="14085" width="17.5" customWidth="1"/>
    <col min="14086" max="14086" width="15.5" customWidth="1"/>
    <col min="14087" max="14087" width="17.33203125" customWidth="1"/>
    <col min="14337" max="14337" width="9.83203125" customWidth="1"/>
    <col min="14338" max="14338" width="35.33203125" customWidth="1"/>
    <col min="14339" max="14339" width="19.5" customWidth="1"/>
    <col min="14340" max="14340" width="21" customWidth="1"/>
    <col min="14341" max="14341" width="17.5" customWidth="1"/>
    <col min="14342" max="14342" width="15.5" customWidth="1"/>
    <col min="14343" max="14343" width="17.33203125" customWidth="1"/>
    <col min="14593" max="14593" width="9.83203125" customWidth="1"/>
    <col min="14594" max="14594" width="35.33203125" customWidth="1"/>
    <col min="14595" max="14595" width="19.5" customWidth="1"/>
    <col min="14596" max="14596" width="21" customWidth="1"/>
    <col min="14597" max="14597" width="17.5" customWidth="1"/>
    <col min="14598" max="14598" width="15.5" customWidth="1"/>
    <col min="14599" max="14599" width="17.33203125" customWidth="1"/>
    <col min="14849" max="14849" width="9.83203125" customWidth="1"/>
    <col min="14850" max="14850" width="35.33203125" customWidth="1"/>
    <col min="14851" max="14851" width="19.5" customWidth="1"/>
    <col min="14852" max="14852" width="21" customWidth="1"/>
    <col min="14853" max="14853" width="17.5" customWidth="1"/>
    <col min="14854" max="14854" width="15.5" customWidth="1"/>
    <col min="14855" max="14855" width="17.33203125" customWidth="1"/>
    <col min="15105" max="15105" width="9.83203125" customWidth="1"/>
    <col min="15106" max="15106" width="35.33203125" customWidth="1"/>
    <col min="15107" max="15107" width="19.5" customWidth="1"/>
    <col min="15108" max="15108" width="21" customWidth="1"/>
    <col min="15109" max="15109" width="17.5" customWidth="1"/>
    <col min="15110" max="15110" width="15.5" customWidth="1"/>
    <col min="15111" max="15111" width="17.33203125" customWidth="1"/>
    <col min="15361" max="15361" width="9.83203125" customWidth="1"/>
    <col min="15362" max="15362" width="35.33203125" customWidth="1"/>
    <col min="15363" max="15363" width="19.5" customWidth="1"/>
    <col min="15364" max="15364" width="21" customWidth="1"/>
    <col min="15365" max="15365" width="17.5" customWidth="1"/>
    <col min="15366" max="15366" width="15.5" customWidth="1"/>
    <col min="15367" max="15367" width="17.33203125" customWidth="1"/>
    <col min="15617" max="15617" width="9.83203125" customWidth="1"/>
    <col min="15618" max="15618" width="35.33203125" customWidth="1"/>
    <col min="15619" max="15619" width="19.5" customWidth="1"/>
    <col min="15620" max="15620" width="21" customWidth="1"/>
    <col min="15621" max="15621" width="17.5" customWidth="1"/>
    <col min="15622" max="15622" width="15.5" customWidth="1"/>
    <col min="15623" max="15623" width="17.33203125" customWidth="1"/>
    <col min="15873" max="15873" width="9.83203125" customWidth="1"/>
    <col min="15874" max="15874" width="35.33203125" customWidth="1"/>
    <col min="15875" max="15875" width="19.5" customWidth="1"/>
    <col min="15876" max="15876" width="21" customWidth="1"/>
    <col min="15877" max="15877" width="17.5" customWidth="1"/>
    <col min="15878" max="15878" width="15.5" customWidth="1"/>
    <col min="15879" max="15879" width="17.33203125" customWidth="1"/>
    <col min="16129" max="16129" width="9.83203125" customWidth="1"/>
    <col min="16130" max="16130" width="35.33203125" customWidth="1"/>
    <col min="16131" max="16131" width="19.5" customWidth="1"/>
    <col min="16132" max="16132" width="21" customWidth="1"/>
    <col min="16133" max="16133" width="17.5" customWidth="1"/>
    <col min="16134" max="16134" width="15.5" customWidth="1"/>
    <col min="16135" max="16135" width="17.33203125" customWidth="1"/>
  </cols>
  <sheetData>
    <row r="1" spans="1:7" ht="44.25" customHeight="1" x14ac:dyDescent="0.2">
      <c r="A1" s="85"/>
      <c r="B1" s="39"/>
      <c r="C1" s="88"/>
      <c r="E1" s="303" t="s">
        <v>446</v>
      </c>
      <c r="F1" s="303"/>
      <c r="G1" s="303"/>
    </row>
    <row r="2" spans="1:7" ht="66.75" customHeight="1" x14ac:dyDescent="0.2">
      <c r="A2" s="331" t="s">
        <v>426</v>
      </c>
      <c r="B2" s="331"/>
      <c r="C2" s="331"/>
      <c r="D2" s="331"/>
      <c r="E2" s="331"/>
      <c r="F2" s="331"/>
      <c r="G2" s="331"/>
    </row>
    <row r="3" spans="1:7" ht="10.5" customHeight="1" x14ac:dyDescent="0.2">
      <c r="A3" s="331"/>
      <c r="B3" s="331"/>
      <c r="C3" s="331"/>
      <c r="D3" s="331"/>
      <c r="E3" s="331"/>
      <c r="F3" s="331"/>
      <c r="G3" s="331"/>
    </row>
    <row r="4" spans="1:7" ht="77.25" customHeight="1" x14ac:dyDescent="0.2">
      <c r="A4" s="115" t="s">
        <v>287</v>
      </c>
      <c r="B4" s="116" t="s">
        <v>364</v>
      </c>
      <c r="C4" s="117" t="s">
        <v>407</v>
      </c>
      <c r="D4" s="117" t="s">
        <v>408</v>
      </c>
      <c r="E4" s="117" t="s">
        <v>409</v>
      </c>
      <c r="F4" s="117" t="s">
        <v>410</v>
      </c>
      <c r="G4" s="117" t="s">
        <v>411</v>
      </c>
    </row>
    <row r="5" spans="1:7" ht="25.5" x14ac:dyDescent="0.2">
      <c r="A5" s="118">
        <v>560002</v>
      </c>
      <c r="B5" s="119" t="s">
        <v>8</v>
      </c>
      <c r="C5" s="120">
        <v>0</v>
      </c>
      <c r="D5" s="120">
        <v>17012</v>
      </c>
      <c r="E5" s="121">
        <f>C5+D5</f>
        <v>17012</v>
      </c>
      <c r="F5" s="122">
        <f>C5/E5</f>
        <v>0</v>
      </c>
      <c r="G5" s="122">
        <f>D5/E5</f>
        <v>1</v>
      </c>
    </row>
    <row r="6" spans="1:7" ht="25.5" x14ac:dyDescent="0.2">
      <c r="A6" s="118">
        <v>560014</v>
      </c>
      <c r="B6" s="119" t="s">
        <v>19</v>
      </c>
      <c r="C6" s="120">
        <v>14</v>
      </c>
      <c r="D6" s="120">
        <v>4276</v>
      </c>
      <c r="E6" s="121">
        <f t="shared" ref="E6:E64" si="0">C6+D6</f>
        <v>4290</v>
      </c>
      <c r="F6" s="122">
        <f t="shared" ref="F6:F64" si="1">C6/E6</f>
        <v>0</v>
      </c>
      <c r="G6" s="122">
        <f t="shared" ref="G6:G64" si="2">D6/E6</f>
        <v>1</v>
      </c>
    </row>
    <row r="7" spans="1:7" ht="14.25" x14ac:dyDescent="0.2">
      <c r="A7" s="118">
        <v>560017</v>
      </c>
      <c r="B7" s="119" t="s">
        <v>20</v>
      </c>
      <c r="C7" s="120">
        <v>2</v>
      </c>
      <c r="D7" s="120">
        <v>77351</v>
      </c>
      <c r="E7" s="121">
        <f t="shared" si="0"/>
        <v>77353</v>
      </c>
      <c r="F7" s="122">
        <f t="shared" si="1"/>
        <v>0</v>
      </c>
      <c r="G7" s="122">
        <f t="shared" si="2"/>
        <v>1</v>
      </c>
    </row>
    <row r="8" spans="1:7" ht="14.25" x14ac:dyDescent="0.2">
      <c r="A8" s="118">
        <v>560019</v>
      </c>
      <c r="B8" s="119" t="s">
        <v>21</v>
      </c>
      <c r="C8" s="120">
        <v>3728</v>
      </c>
      <c r="D8" s="120">
        <v>88617</v>
      </c>
      <c r="E8" s="121">
        <f t="shared" si="0"/>
        <v>92345</v>
      </c>
      <c r="F8" s="122">
        <f t="shared" si="1"/>
        <v>0.04</v>
      </c>
      <c r="G8" s="122">
        <f t="shared" si="2"/>
        <v>0.96</v>
      </c>
    </row>
    <row r="9" spans="1:7" ht="14.25" x14ac:dyDescent="0.2">
      <c r="A9" s="118">
        <v>560021</v>
      </c>
      <c r="B9" s="119" t="s">
        <v>22</v>
      </c>
      <c r="C9" s="120">
        <v>38131</v>
      </c>
      <c r="D9" s="120">
        <v>55896</v>
      </c>
      <c r="E9" s="121">
        <f t="shared" si="0"/>
        <v>94027</v>
      </c>
      <c r="F9" s="122">
        <f t="shared" si="1"/>
        <v>0.41</v>
      </c>
      <c r="G9" s="122">
        <f t="shared" si="2"/>
        <v>0.59</v>
      </c>
    </row>
    <row r="10" spans="1:7" ht="14.25" x14ac:dyDescent="0.2">
      <c r="A10" s="118">
        <v>560022</v>
      </c>
      <c r="B10" s="119" t="s">
        <v>23</v>
      </c>
      <c r="C10" s="120">
        <v>23971</v>
      </c>
      <c r="D10" s="120">
        <v>67167</v>
      </c>
      <c r="E10" s="121">
        <f t="shared" si="0"/>
        <v>91138</v>
      </c>
      <c r="F10" s="122">
        <f t="shared" si="1"/>
        <v>0.26</v>
      </c>
      <c r="G10" s="122">
        <f t="shared" si="2"/>
        <v>0.74</v>
      </c>
    </row>
    <row r="11" spans="1:7" ht="14.25" x14ac:dyDescent="0.2">
      <c r="A11" s="118">
        <v>560024</v>
      </c>
      <c r="B11" s="119" t="s">
        <v>24</v>
      </c>
      <c r="C11" s="120">
        <v>50424</v>
      </c>
      <c r="D11" s="120">
        <v>2651</v>
      </c>
      <c r="E11" s="121">
        <f t="shared" si="0"/>
        <v>53075</v>
      </c>
      <c r="F11" s="122">
        <f t="shared" si="1"/>
        <v>0.95</v>
      </c>
      <c r="G11" s="122">
        <f t="shared" si="2"/>
        <v>0.05</v>
      </c>
    </row>
    <row r="12" spans="1:7" ht="25.5" x14ac:dyDescent="0.2">
      <c r="A12" s="118">
        <v>560026</v>
      </c>
      <c r="B12" s="119" t="s">
        <v>25</v>
      </c>
      <c r="C12" s="120">
        <v>19406</v>
      </c>
      <c r="D12" s="120">
        <v>96025</v>
      </c>
      <c r="E12" s="121">
        <f t="shared" si="0"/>
        <v>115431</v>
      </c>
      <c r="F12" s="122">
        <f t="shared" si="1"/>
        <v>0.17</v>
      </c>
      <c r="G12" s="122">
        <f t="shared" si="2"/>
        <v>0.83</v>
      </c>
    </row>
    <row r="13" spans="1:7" ht="14.25" x14ac:dyDescent="0.2">
      <c r="A13" s="118">
        <v>560032</v>
      </c>
      <c r="B13" s="119" t="s">
        <v>27</v>
      </c>
      <c r="C13" s="120">
        <v>1</v>
      </c>
      <c r="D13" s="120">
        <v>20637</v>
      </c>
      <c r="E13" s="121">
        <f t="shared" si="0"/>
        <v>20638</v>
      </c>
      <c r="F13" s="122">
        <f t="shared" si="1"/>
        <v>0</v>
      </c>
      <c r="G13" s="122">
        <f t="shared" si="2"/>
        <v>1</v>
      </c>
    </row>
    <row r="14" spans="1:7" ht="14.25" x14ac:dyDescent="0.2">
      <c r="A14" s="118">
        <v>560033</v>
      </c>
      <c r="B14" s="119" t="s">
        <v>28</v>
      </c>
      <c r="C14" s="120">
        <v>0</v>
      </c>
      <c r="D14" s="120">
        <v>41695</v>
      </c>
      <c r="E14" s="121">
        <f t="shared" si="0"/>
        <v>41695</v>
      </c>
      <c r="F14" s="122">
        <f t="shared" si="1"/>
        <v>0</v>
      </c>
      <c r="G14" s="122">
        <f t="shared" si="2"/>
        <v>1</v>
      </c>
    </row>
    <row r="15" spans="1:7" ht="14.25" x14ac:dyDescent="0.2">
      <c r="A15" s="118">
        <v>560034</v>
      </c>
      <c r="B15" s="119" t="s">
        <v>29</v>
      </c>
      <c r="C15" s="120">
        <v>3</v>
      </c>
      <c r="D15" s="120">
        <v>37652</v>
      </c>
      <c r="E15" s="121">
        <f t="shared" si="0"/>
        <v>37655</v>
      </c>
      <c r="F15" s="122">
        <f t="shared" si="1"/>
        <v>0</v>
      </c>
      <c r="G15" s="122">
        <f t="shared" si="2"/>
        <v>1</v>
      </c>
    </row>
    <row r="16" spans="1:7" ht="14.25" x14ac:dyDescent="0.2">
      <c r="A16" s="118">
        <v>560035</v>
      </c>
      <c r="B16" s="119" t="s">
        <v>30</v>
      </c>
      <c r="C16" s="120">
        <v>30590</v>
      </c>
      <c r="D16" s="120">
        <v>1787</v>
      </c>
      <c r="E16" s="121">
        <f t="shared" si="0"/>
        <v>32377</v>
      </c>
      <c r="F16" s="122">
        <f t="shared" si="1"/>
        <v>0.94</v>
      </c>
      <c r="G16" s="122">
        <f t="shared" si="2"/>
        <v>0.06</v>
      </c>
    </row>
    <row r="17" spans="1:7" ht="14.25" x14ac:dyDescent="0.2">
      <c r="A17" s="118">
        <v>560036</v>
      </c>
      <c r="B17" s="119" t="s">
        <v>26</v>
      </c>
      <c r="C17" s="120">
        <v>10743</v>
      </c>
      <c r="D17" s="120">
        <v>47244</v>
      </c>
      <c r="E17" s="121">
        <f t="shared" si="0"/>
        <v>57987</v>
      </c>
      <c r="F17" s="122">
        <f t="shared" si="1"/>
        <v>0.19</v>
      </c>
      <c r="G17" s="122">
        <f t="shared" si="2"/>
        <v>0.81</v>
      </c>
    </row>
    <row r="18" spans="1:7" ht="14.25" x14ac:dyDescent="0.2">
      <c r="A18" s="118">
        <v>560041</v>
      </c>
      <c r="B18" s="119" t="s">
        <v>32</v>
      </c>
      <c r="C18" s="120">
        <v>19518</v>
      </c>
      <c r="D18" s="120">
        <v>1055</v>
      </c>
      <c r="E18" s="121">
        <f t="shared" si="0"/>
        <v>20573</v>
      </c>
      <c r="F18" s="122">
        <f t="shared" si="1"/>
        <v>0.95</v>
      </c>
      <c r="G18" s="122">
        <f t="shared" si="2"/>
        <v>0.05</v>
      </c>
    </row>
    <row r="19" spans="1:7" ht="14.25" x14ac:dyDescent="0.2">
      <c r="A19" s="118">
        <v>560043</v>
      </c>
      <c r="B19" s="119" t="s">
        <v>33</v>
      </c>
      <c r="C19" s="120">
        <v>5161</v>
      </c>
      <c r="D19" s="120">
        <v>21092</v>
      </c>
      <c r="E19" s="121">
        <f t="shared" si="0"/>
        <v>26253</v>
      </c>
      <c r="F19" s="122">
        <f t="shared" si="1"/>
        <v>0.2</v>
      </c>
      <c r="G19" s="122">
        <f t="shared" si="2"/>
        <v>0.8</v>
      </c>
    </row>
    <row r="20" spans="1:7" ht="14.25" x14ac:dyDescent="0.2">
      <c r="A20" s="118">
        <v>560045</v>
      </c>
      <c r="B20" s="119" t="s">
        <v>34</v>
      </c>
      <c r="C20" s="120">
        <v>5814</v>
      </c>
      <c r="D20" s="120">
        <v>20103</v>
      </c>
      <c r="E20" s="121">
        <f t="shared" si="0"/>
        <v>25917</v>
      </c>
      <c r="F20" s="122">
        <f t="shared" si="1"/>
        <v>0.22</v>
      </c>
      <c r="G20" s="122">
        <f t="shared" si="2"/>
        <v>0.78</v>
      </c>
    </row>
    <row r="21" spans="1:7" ht="14.25" x14ac:dyDescent="0.2">
      <c r="A21" s="118">
        <v>560047</v>
      </c>
      <c r="B21" s="119" t="s">
        <v>35</v>
      </c>
      <c r="C21" s="120">
        <v>8298</v>
      </c>
      <c r="D21" s="120">
        <v>29972</v>
      </c>
      <c r="E21" s="121">
        <f t="shared" si="0"/>
        <v>38270</v>
      </c>
      <c r="F21" s="122">
        <f t="shared" si="1"/>
        <v>0.22</v>
      </c>
      <c r="G21" s="122">
        <f t="shared" si="2"/>
        <v>0.78</v>
      </c>
    </row>
    <row r="22" spans="1:7" ht="14.25" x14ac:dyDescent="0.2">
      <c r="A22" s="118">
        <v>560052</v>
      </c>
      <c r="B22" s="119" t="s">
        <v>37</v>
      </c>
      <c r="C22" s="120">
        <v>5539</v>
      </c>
      <c r="D22" s="120">
        <v>17796</v>
      </c>
      <c r="E22" s="121">
        <f t="shared" si="0"/>
        <v>23335</v>
      </c>
      <c r="F22" s="122">
        <f t="shared" si="1"/>
        <v>0.24</v>
      </c>
      <c r="G22" s="122">
        <f t="shared" si="2"/>
        <v>0.76</v>
      </c>
    </row>
    <row r="23" spans="1:7" ht="14.25" x14ac:dyDescent="0.2">
      <c r="A23" s="118">
        <v>560053</v>
      </c>
      <c r="B23" s="119" t="s">
        <v>38</v>
      </c>
      <c r="C23" s="120">
        <v>4602</v>
      </c>
      <c r="D23" s="120">
        <v>16001</v>
      </c>
      <c r="E23" s="121">
        <f t="shared" si="0"/>
        <v>20603</v>
      </c>
      <c r="F23" s="122">
        <f t="shared" si="1"/>
        <v>0.22</v>
      </c>
      <c r="G23" s="122">
        <f t="shared" si="2"/>
        <v>0.78</v>
      </c>
    </row>
    <row r="24" spans="1:7" ht="14.25" x14ac:dyDescent="0.2">
      <c r="A24" s="118">
        <v>560054</v>
      </c>
      <c r="B24" s="119" t="s">
        <v>39</v>
      </c>
      <c r="C24" s="120">
        <v>5343</v>
      </c>
      <c r="D24" s="120">
        <v>16147</v>
      </c>
      <c r="E24" s="121">
        <f t="shared" si="0"/>
        <v>21490</v>
      </c>
      <c r="F24" s="122">
        <f t="shared" si="1"/>
        <v>0.25</v>
      </c>
      <c r="G24" s="122">
        <f t="shared" si="2"/>
        <v>0.75</v>
      </c>
    </row>
    <row r="25" spans="1:7" ht="14.25" x14ac:dyDescent="0.2">
      <c r="A25" s="118">
        <v>560055</v>
      </c>
      <c r="B25" s="119" t="s">
        <v>40</v>
      </c>
      <c r="C25" s="120">
        <v>2817</v>
      </c>
      <c r="D25" s="120">
        <v>11414</v>
      </c>
      <c r="E25" s="121">
        <f t="shared" si="0"/>
        <v>14231</v>
      </c>
      <c r="F25" s="122">
        <f t="shared" si="1"/>
        <v>0.2</v>
      </c>
      <c r="G25" s="122">
        <f t="shared" si="2"/>
        <v>0.8</v>
      </c>
    </row>
    <row r="26" spans="1:7" ht="14.25" x14ac:dyDescent="0.2">
      <c r="A26" s="118">
        <v>560056</v>
      </c>
      <c r="B26" s="119" t="s">
        <v>41</v>
      </c>
      <c r="C26" s="120">
        <v>3510</v>
      </c>
      <c r="D26" s="120">
        <v>15590</v>
      </c>
      <c r="E26" s="121">
        <f t="shared" si="0"/>
        <v>19100</v>
      </c>
      <c r="F26" s="122">
        <f t="shared" si="1"/>
        <v>0.18</v>
      </c>
      <c r="G26" s="122">
        <f t="shared" si="2"/>
        <v>0.82</v>
      </c>
    </row>
    <row r="27" spans="1:7" ht="14.25" x14ac:dyDescent="0.2">
      <c r="A27" s="118">
        <v>560057</v>
      </c>
      <c r="B27" s="119" t="s">
        <v>42</v>
      </c>
      <c r="C27" s="120">
        <v>3388</v>
      </c>
      <c r="D27" s="120">
        <v>12520</v>
      </c>
      <c r="E27" s="121">
        <f t="shared" si="0"/>
        <v>15908</v>
      </c>
      <c r="F27" s="122">
        <f t="shared" si="1"/>
        <v>0.21</v>
      </c>
      <c r="G27" s="122">
        <f t="shared" si="2"/>
        <v>0.79</v>
      </c>
    </row>
    <row r="28" spans="1:7" ht="14.25" x14ac:dyDescent="0.2">
      <c r="A28" s="118">
        <v>560058</v>
      </c>
      <c r="B28" s="119" t="s">
        <v>43</v>
      </c>
      <c r="C28" s="120">
        <v>9976</v>
      </c>
      <c r="D28" s="120">
        <v>35059</v>
      </c>
      <c r="E28" s="121">
        <f t="shared" si="0"/>
        <v>45035</v>
      </c>
      <c r="F28" s="122">
        <f t="shared" si="1"/>
        <v>0.22</v>
      </c>
      <c r="G28" s="122">
        <f t="shared" si="2"/>
        <v>0.78</v>
      </c>
    </row>
    <row r="29" spans="1:7" ht="14.25" x14ac:dyDescent="0.2">
      <c r="A29" s="118">
        <v>560059</v>
      </c>
      <c r="B29" s="119" t="s">
        <v>44</v>
      </c>
      <c r="C29" s="120">
        <v>2725</v>
      </c>
      <c r="D29" s="120">
        <v>10957</v>
      </c>
      <c r="E29" s="121">
        <f t="shared" si="0"/>
        <v>13682</v>
      </c>
      <c r="F29" s="122">
        <f t="shared" si="1"/>
        <v>0.2</v>
      </c>
      <c r="G29" s="122">
        <f t="shared" si="2"/>
        <v>0.8</v>
      </c>
    </row>
    <row r="30" spans="1:7" ht="14.25" x14ac:dyDescent="0.2">
      <c r="A30" s="118">
        <v>560060</v>
      </c>
      <c r="B30" s="119" t="s">
        <v>45</v>
      </c>
      <c r="C30" s="120">
        <v>3647</v>
      </c>
      <c r="D30" s="120">
        <v>12321</v>
      </c>
      <c r="E30" s="121">
        <f t="shared" si="0"/>
        <v>15968</v>
      </c>
      <c r="F30" s="122">
        <f t="shared" si="1"/>
        <v>0.23</v>
      </c>
      <c r="G30" s="122">
        <f t="shared" si="2"/>
        <v>0.77</v>
      </c>
    </row>
    <row r="31" spans="1:7" ht="14.25" x14ac:dyDescent="0.2">
      <c r="A31" s="118">
        <v>560061</v>
      </c>
      <c r="B31" s="119" t="s">
        <v>46</v>
      </c>
      <c r="C31" s="120">
        <v>5254</v>
      </c>
      <c r="D31" s="120">
        <v>17979</v>
      </c>
      <c r="E31" s="121">
        <f t="shared" si="0"/>
        <v>23233</v>
      </c>
      <c r="F31" s="122">
        <f t="shared" si="1"/>
        <v>0.23</v>
      </c>
      <c r="G31" s="122">
        <f t="shared" si="2"/>
        <v>0.77</v>
      </c>
    </row>
    <row r="32" spans="1:7" ht="14.25" x14ac:dyDescent="0.2">
      <c r="A32" s="118">
        <v>560062</v>
      </c>
      <c r="B32" s="119" t="s">
        <v>47</v>
      </c>
      <c r="C32" s="120">
        <v>3366</v>
      </c>
      <c r="D32" s="120">
        <v>13201</v>
      </c>
      <c r="E32" s="121">
        <f t="shared" si="0"/>
        <v>16567</v>
      </c>
      <c r="F32" s="122">
        <f t="shared" si="1"/>
        <v>0.2</v>
      </c>
      <c r="G32" s="122">
        <f t="shared" si="2"/>
        <v>0.8</v>
      </c>
    </row>
    <row r="33" spans="1:7" ht="14.25" x14ac:dyDescent="0.2">
      <c r="A33" s="118">
        <v>560063</v>
      </c>
      <c r="B33" s="119" t="s">
        <v>48</v>
      </c>
      <c r="C33" s="120">
        <v>4172</v>
      </c>
      <c r="D33" s="120">
        <v>14101</v>
      </c>
      <c r="E33" s="121">
        <f t="shared" si="0"/>
        <v>18273</v>
      </c>
      <c r="F33" s="122">
        <f t="shared" si="1"/>
        <v>0.23</v>
      </c>
      <c r="G33" s="122">
        <f t="shared" si="2"/>
        <v>0.77</v>
      </c>
    </row>
    <row r="34" spans="1:7" ht="14.25" x14ac:dyDescent="0.2">
      <c r="A34" s="118">
        <v>560064</v>
      </c>
      <c r="B34" s="119" t="s">
        <v>49</v>
      </c>
      <c r="C34" s="120">
        <v>9119</v>
      </c>
      <c r="D34" s="120">
        <v>31124</v>
      </c>
      <c r="E34" s="121">
        <f t="shared" si="0"/>
        <v>40243</v>
      </c>
      <c r="F34" s="122">
        <f t="shared" si="1"/>
        <v>0.23</v>
      </c>
      <c r="G34" s="122">
        <f t="shared" si="2"/>
        <v>0.77</v>
      </c>
    </row>
    <row r="35" spans="1:7" ht="14.25" x14ac:dyDescent="0.2">
      <c r="A35" s="118">
        <v>560065</v>
      </c>
      <c r="B35" s="119" t="s">
        <v>50</v>
      </c>
      <c r="C35" s="120">
        <v>3135</v>
      </c>
      <c r="D35" s="120">
        <v>13225</v>
      </c>
      <c r="E35" s="121">
        <f t="shared" si="0"/>
        <v>16360</v>
      </c>
      <c r="F35" s="122">
        <f t="shared" si="1"/>
        <v>0.19</v>
      </c>
      <c r="G35" s="122">
        <f t="shared" si="2"/>
        <v>0.81</v>
      </c>
    </row>
    <row r="36" spans="1:7" ht="14.25" x14ac:dyDescent="0.2">
      <c r="A36" s="118">
        <v>560066</v>
      </c>
      <c r="B36" s="119" t="s">
        <v>51</v>
      </c>
      <c r="C36" s="120">
        <v>2277</v>
      </c>
      <c r="D36" s="120">
        <v>8987</v>
      </c>
      <c r="E36" s="121">
        <f t="shared" si="0"/>
        <v>11264</v>
      </c>
      <c r="F36" s="122">
        <f t="shared" si="1"/>
        <v>0.2</v>
      </c>
      <c r="G36" s="122">
        <f t="shared" si="2"/>
        <v>0.8</v>
      </c>
    </row>
    <row r="37" spans="1:7" ht="14.25" x14ac:dyDescent="0.2">
      <c r="A37" s="118">
        <v>560067</v>
      </c>
      <c r="B37" s="119" t="s">
        <v>52</v>
      </c>
      <c r="C37" s="120">
        <v>6914</v>
      </c>
      <c r="D37" s="120">
        <v>22028</v>
      </c>
      <c r="E37" s="121">
        <f t="shared" si="0"/>
        <v>28942</v>
      </c>
      <c r="F37" s="122">
        <f t="shared" si="1"/>
        <v>0.24</v>
      </c>
      <c r="G37" s="122">
        <f t="shared" si="2"/>
        <v>0.76</v>
      </c>
    </row>
    <row r="38" spans="1:7" ht="14.25" x14ac:dyDescent="0.2">
      <c r="A38" s="118">
        <v>560068</v>
      </c>
      <c r="B38" s="119" t="s">
        <v>53</v>
      </c>
      <c r="C38" s="120">
        <v>7502</v>
      </c>
      <c r="D38" s="120">
        <v>25573</v>
      </c>
      <c r="E38" s="121">
        <f t="shared" si="0"/>
        <v>33075</v>
      </c>
      <c r="F38" s="122">
        <f t="shared" si="1"/>
        <v>0.23</v>
      </c>
      <c r="G38" s="122">
        <f t="shared" si="2"/>
        <v>0.77</v>
      </c>
    </row>
    <row r="39" spans="1:7" ht="14.25" x14ac:dyDescent="0.2">
      <c r="A39" s="118">
        <v>560069</v>
      </c>
      <c r="B39" s="119" t="s">
        <v>54</v>
      </c>
      <c r="C39" s="120">
        <v>4375</v>
      </c>
      <c r="D39" s="120">
        <v>15627</v>
      </c>
      <c r="E39" s="121">
        <f t="shared" si="0"/>
        <v>20002</v>
      </c>
      <c r="F39" s="122">
        <f t="shared" si="1"/>
        <v>0.22</v>
      </c>
      <c r="G39" s="122">
        <f t="shared" si="2"/>
        <v>0.78</v>
      </c>
    </row>
    <row r="40" spans="1:7" ht="14.25" x14ac:dyDescent="0.2">
      <c r="A40" s="118">
        <v>560070</v>
      </c>
      <c r="B40" s="119" t="s">
        <v>55</v>
      </c>
      <c r="C40" s="120">
        <v>18601</v>
      </c>
      <c r="D40" s="120">
        <v>57606</v>
      </c>
      <c r="E40" s="121">
        <f t="shared" si="0"/>
        <v>76207</v>
      </c>
      <c r="F40" s="122">
        <f t="shared" si="1"/>
        <v>0.24</v>
      </c>
      <c r="G40" s="122">
        <f t="shared" si="2"/>
        <v>0.76</v>
      </c>
    </row>
    <row r="41" spans="1:7" ht="14.25" x14ac:dyDescent="0.2">
      <c r="A41" s="118">
        <v>560071</v>
      </c>
      <c r="B41" s="119" t="s">
        <v>56</v>
      </c>
      <c r="C41" s="120">
        <v>6009</v>
      </c>
      <c r="D41" s="120">
        <v>18094</v>
      </c>
      <c r="E41" s="121">
        <f t="shared" si="0"/>
        <v>24103</v>
      </c>
      <c r="F41" s="122">
        <f t="shared" si="1"/>
        <v>0.25</v>
      </c>
      <c r="G41" s="122">
        <f t="shared" si="2"/>
        <v>0.75</v>
      </c>
    </row>
    <row r="42" spans="1:7" ht="14.25" x14ac:dyDescent="0.2">
      <c r="A42" s="118">
        <v>560072</v>
      </c>
      <c r="B42" s="119" t="s">
        <v>57</v>
      </c>
      <c r="C42" s="120">
        <v>5332</v>
      </c>
      <c r="D42" s="120">
        <v>19776</v>
      </c>
      <c r="E42" s="121">
        <f t="shared" si="0"/>
        <v>25108</v>
      </c>
      <c r="F42" s="122">
        <f t="shared" si="1"/>
        <v>0.21</v>
      </c>
      <c r="G42" s="122">
        <f t="shared" si="2"/>
        <v>0.79</v>
      </c>
    </row>
    <row r="43" spans="1:7" ht="14.25" x14ac:dyDescent="0.2">
      <c r="A43" s="118">
        <v>560073</v>
      </c>
      <c r="B43" s="119" t="s">
        <v>58</v>
      </c>
      <c r="C43" s="120">
        <v>2258</v>
      </c>
      <c r="D43" s="120">
        <v>11026</v>
      </c>
      <c r="E43" s="121">
        <f t="shared" si="0"/>
        <v>13284</v>
      </c>
      <c r="F43" s="122">
        <f t="shared" si="1"/>
        <v>0.17</v>
      </c>
      <c r="G43" s="122">
        <f t="shared" si="2"/>
        <v>0.83</v>
      </c>
    </row>
    <row r="44" spans="1:7" ht="14.25" x14ac:dyDescent="0.2">
      <c r="A44" s="118">
        <v>560074</v>
      </c>
      <c r="B44" s="119" t="s">
        <v>59</v>
      </c>
      <c r="C44" s="120">
        <v>5522</v>
      </c>
      <c r="D44" s="120">
        <v>17576</v>
      </c>
      <c r="E44" s="121">
        <f t="shared" si="0"/>
        <v>23098</v>
      </c>
      <c r="F44" s="122">
        <f t="shared" si="1"/>
        <v>0.24</v>
      </c>
      <c r="G44" s="122">
        <f t="shared" si="2"/>
        <v>0.76</v>
      </c>
    </row>
    <row r="45" spans="1:7" ht="14.25" x14ac:dyDescent="0.2">
      <c r="A45" s="118">
        <v>560075</v>
      </c>
      <c r="B45" s="119" t="s">
        <v>60</v>
      </c>
      <c r="C45" s="120">
        <v>8980</v>
      </c>
      <c r="D45" s="120">
        <v>29934</v>
      </c>
      <c r="E45" s="121">
        <f t="shared" si="0"/>
        <v>38914</v>
      </c>
      <c r="F45" s="122">
        <f t="shared" si="1"/>
        <v>0.23</v>
      </c>
      <c r="G45" s="122">
        <f t="shared" si="2"/>
        <v>0.77</v>
      </c>
    </row>
    <row r="46" spans="1:7" ht="14.25" x14ac:dyDescent="0.2">
      <c r="A46" s="118">
        <v>560076</v>
      </c>
      <c r="B46" s="119" t="s">
        <v>61</v>
      </c>
      <c r="C46" s="120">
        <v>2493</v>
      </c>
      <c r="D46" s="120">
        <v>9082</v>
      </c>
      <c r="E46" s="121">
        <f t="shared" si="0"/>
        <v>11575</v>
      </c>
      <c r="F46" s="122">
        <f t="shared" si="1"/>
        <v>0.22</v>
      </c>
      <c r="G46" s="122">
        <f t="shared" si="2"/>
        <v>0.78</v>
      </c>
    </row>
    <row r="47" spans="1:7" ht="14.25" x14ac:dyDescent="0.2">
      <c r="A47" s="118">
        <v>560077</v>
      </c>
      <c r="B47" s="119" t="s">
        <v>62</v>
      </c>
      <c r="C47" s="120">
        <v>2185</v>
      </c>
      <c r="D47" s="120">
        <v>10820</v>
      </c>
      <c r="E47" s="121">
        <f t="shared" si="0"/>
        <v>13005</v>
      </c>
      <c r="F47" s="122">
        <f t="shared" si="1"/>
        <v>0.17</v>
      </c>
      <c r="G47" s="122">
        <f t="shared" si="2"/>
        <v>0.83</v>
      </c>
    </row>
    <row r="48" spans="1:7" ht="14.25" x14ac:dyDescent="0.2">
      <c r="A48" s="118">
        <v>560078</v>
      </c>
      <c r="B48" s="119" t="s">
        <v>63</v>
      </c>
      <c r="C48" s="120">
        <v>11356</v>
      </c>
      <c r="D48" s="120">
        <v>34322</v>
      </c>
      <c r="E48" s="121">
        <f t="shared" si="0"/>
        <v>45678</v>
      </c>
      <c r="F48" s="122">
        <f t="shared" si="1"/>
        <v>0.25</v>
      </c>
      <c r="G48" s="122">
        <f t="shared" si="2"/>
        <v>0.75</v>
      </c>
    </row>
    <row r="49" spans="1:7" ht="14.25" x14ac:dyDescent="0.2">
      <c r="A49" s="118">
        <v>560079</v>
      </c>
      <c r="B49" s="119" t="s">
        <v>64</v>
      </c>
      <c r="C49" s="120">
        <v>9665</v>
      </c>
      <c r="D49" s="120">
        <v>33332</v>
      </c>
      <c r="E49" s="121">
        <f t="shared" si="0"/>
        <v>42997</v>
      </c>
      <c r="F49" s="122">
        <f t="shared" si="1"/>
        <v>0.22</v>
      </c>
      <c r="G49" s="122">
        <f t="shared" si="2"/>
        <v>0.78</v>
      </c>
    </row>
    <row r="50" spans="1:7" ht="14.25" x14ac:dyDescent="0.2">
      <c r="A50" s="118">
        <v>560080</v>
      </c>
      <c r="B50" s="119" t="s">
        <v>65</v>
      </c>
      <c r="C50" s="120">
        <v>5229</v>
      </c>
      <c r="D50" s="120">
        <v>17552</v>
      </c>
      <c r="E50" s="121">
        <f t="shared" si="0"/>
        <v>22781</v>
      </c>
      <c r="F50" s="122">
        <f t="shared" si="1"/>
        <v>0.23</v>
      </c>
      <c r="G50" s="122">
        <f t="shared" si="2"/>
        <v>0.77</v>
      </c>
    </row>
    <row r="51" spans="1:7" ht="14.25" x14ac:dyDescent="0.2">
      <c r="A51" s="118">
        <v>560081</v>
      </c>
      <c r="B51" s="119" t="s">
        <v>66</v>
      </c>
      <c r="C51" s="120">
        <v>6499</v>
      </c>
      <c r="D51" s="120">
        <v>19936</v>
      </c>
      <c r="E51" s="121">
        <f t="shared" si="0"/>
        <v>26435</v>
      </c>
      <c r="F51" s="122">
        <f t="shared" si="1"/>
        <v>0.25</v>
      </c>
      <c r="G51" s="122">
        <f t="shared" si="2"/>
        <v>0.75</v>
      </c>
    </row>
    <row r="52" spans="1:7" ht="14.25" x14ac:dyDescent="0.2">
      <c r="A52" s="118">
        <v>560082</v>
      </c>
      <c r="B52" s="119" t="s">
        <v>67</v>
      </c>
      <c r="C52" s="120">
        <v>3934</v>
      </c>
      <c r="D52" s="120">
        <v>15624</v>
      </c>
      <c r="E52" s="121">
        <f t="shared" si="0"/>
        <v>19558</v>
      </c>
      <c r="F52" s="122">
        <f t="shared" si="1"/>
        <v>0.2</v>
      </c>
      <c r="G52" s="122">
        <f t="shared" si="2"/>
        <v>0.8</v>
      </c>
    </row>
    <row r="53" spans="1:7" ht="14.25" x14ac:dyDescent="0.2">
      <c r="A53" s="118">
        <v>560083</v>
      </c>
      <c r="B53" s="119" t="s">
        <v>68</v>
      </c>
      <c r="C53" s="120">
        <v>3315</v>
      </c>
      <c r="D53" s="120">
        <v>14203</v>
      </c>
      <c r="E53" s="121">
        <f t="shared" si="0"/>
        <v>17518</v>
      </c>
      <c r="F53" s="122">
        <f t="shared" si="1"/>
        <v>0.19</v>
      </c>
      <c r="G53" s="122">
        <f t="shared" si="2"/>
        <v>0.81</v>
      </c>
    </row>
    <row r="54" spans="1:7" ht="14.25" x14ac:dyDescent="0.2">
      <c r="A54" s="118">
        <v>560084</v>
      </c>
      <c r="B54" s="119" t="s">
        <v>69</v>
      </c>
      <c r="C54" s="120">
        <v>7238</v>
      </c>
      <c r="D54" s="120">
        <v>21040</v>
      </c>
      <c r="E54" s="121">
        <f t="shared" si="0"/>
        <v>28278</v>
      </c>
      <c r="F54" s="122">
        <f t="shared" si="1"/>
        <v>0.26</v>
      </c>
      <c r="G54" s="122">
        <f t="shared" si="2"/>
        <v>0.74</v>
      </c>
    </row>
    <row r="55" spans="1:7" ht="25.5" x14ac:dyDescent="0.2">
      <c r="A55" s="118">
        <v>560085</v>
      </c>
      <c r="B55" s="119" t="s">
        <v>70</v>
      </c>
      <c r="C55" s="120">
        <v>355</v>
      </c>
      <c r="D55" s="120">
        <v>9532</v>
      </c>
      <c r="E55" s="121">
        <f t="shared" si="0"/>
        <v>9887</v>
      </c>
      <c r="F55" s="122">
        <f t="shared" si="1"/>
        <v>0.04</v>
      </c>
      <c r="G55" s="122">
        <f t="shared" si="2"/>
        <v>0.96</v>
      </c>
    </row>
    <row r="56" spans="1:7" ht="25.5" x14ac:dyDescent="0.2">
      <c r="A56" s="118">
        <v>560086</v>
      </c>
      <c r="B56" s="119" t="s">
        <v>71</v>
      </c>
      <c r="C56" s="120">
        <v>663</v>
      </c>
      <c r="D56" s="120">
        <v>18183</v>
      </c>
      <c r="E56" s="121">
        <f t="shared" si="0"/>
        <v>18846</v>
      </c>
      <c r="F56" s="122">
        <f t="shared" si="1"/>
        <v>0.04</v>
      </c>
      <c r="G56" s="122">
        <f t="shared" si="2"/>
        <v>0.96</v>
      </c>
    </row>
    <row r="57" spans="1:7" ht="14.25" x14ac:dyDescent="0.2">
      <c r="A57" s="118">
        <v>560087</v>
      </c>
      <c r="B57" s="119" t="s">
        <v>72</v>
      </c>
      <c r="C57" s="120">
        <v>1</v>
      </c>
      <c r="D57" s="120">
        <v>23986</v>
      </c>
      <c r="E57" s="121">
        <f t="shared" si="0"/>
        <v>23987</v>
      </c>
      <c r="F57" s="122">
        <f t="shared" si="1"/>
        <v>0</v>
      </c>
      <c r="G57" s="122">
        <f t="shared" si="2"/>
        <v>1</v>
      </c>
    </row>
    <row r="58" spans="1:7" ht="25.5" x14ac:dyDescent="0.2">
      <c r="A58" s="118">
        <v>560088</v>
      </c>
      <c r="B58" s="119" t="s">
        <v>73</v>
      </c>
      <c r="C58" s="120">
        <v>0</v>
      </c>
      <c r="D58" s="120">
        <v>5654</v>
      </c>
      <c r="E58" s="121">
        <f t="shared" si="0"/>
        <v>5654</v>
      </c>
      <c r="F58" s="122">
        <f t="shared" si="1"/>
        <v>0</v>
      </c>
      <c r="G58" s="122">
        <f t="shared" si="2"/>
        <v>1</v>
      </c>
    </row>
    <row r="59" spans="1:7" ht="25.5" x14ac:dyDescent="0.2">
      <c r="A59" s="118">
        <v>560089</v>
      </c>
      <c r="B59" s="119" t="s">
        <v>74</v>
      </c>
      <c r="C59" s="120">
        <v>0</v>
      </c>
      <c r="D59" s="120">
        <v>3760</v>
      </c>
      <c r="E59" s="121">
        <f t="shared" si="0"/>
        <v>3760</v>
      </c>
      <c r="F59" s="122">
        <f t="shared" si="1"/>
        <v>0</v>
      </c>
      <c r="G59" s="122">
        <f t="shared" si="2"/>
        <v>1</v>
      </c>
    </row>
    <row r="60" spans="1:7" ht="25.5" x14ac:dyDescent="0.2">
      <c r="A60" s="118">
        <v>560096</v>
      </c>
      <c r="B60" s="119" t="s">
        <v>75</v>
      </c>
      <c r="C60" s="120">
        <v>32</v>
      </c>
      <c r="D60" s="120">
        <v>488</v>
      </c>
      <c r="E60" s="121">
        <f t="shared" si="0"/>
        <v>520</v>
      </c>
      <c r="F60" s="122">
        <f t="shared" si="1"/>
        <v>0.06</v>
      </c>
      <c r="G60" s="122">
        <f t="shared" si="2"/>
        <v>0.94</v>
      </c>
    </row>
    <row r="61" spans="1:7" ht="14.25" x14ac:dyDescent="0.2">
      <c r="A61" s="118">
        <v>560098</v>
      </c>
      <c r="B61" s="119" t="s">
        <v>76</v>
      </c>
      <c r="C61" s="120">
        <v>0</v>
      </c>
      <c r="D61" s="120">
        <v>6288</v>
      </c>
      <c r="E61" s="121">
        <f t="shared" si="0"/>
        <v>6288</v>
      </c>
      <c r="F61" s="122">
        <f t="shared" si="1"/>
        <v>0</v>
      </c>
      <c r="G61" s="122">
        <f t="shared" si="2"/>
        <v>1</v>
      </c>
    </row>
    <row r="62" spans="1:7" ht="25.5" x14ac:dyDescent="0.2">
      <c r="A62" s="118">
        <v>560099</v>
      </c>
      <c r="B62" s="119" t="s">
        <v>77</v>
      </c>
      <c r="C62" s="120">
        <v>155</v>
      </c>
      <c r="D62" s="120">
        <v>2330</v>
      </c>
      <c r="E62" s="121">
        <f t="shared" si="0"/>
        <v>2485</v>
      </c>
      <c r="F62" s="122">
        <f t="shared" si="1"/>
        <v>0.06</v>
      </c>
      <c r="G62" s="122">
        <f t="shared" si="2"/>
        <v>0.94</v>
      </c>
    </row>
    <row r="63" spans="1:7" ht="38.25" x14ac:dyDescent="0.2">
      <c r="A63" s="118">
        <v>560206</v>
      </c>
      <c r="B63" s="119" t="s">
        <v>31</v>
      </c>
      <c r="C63" s="120">
        <v>54</v>
      </c>
      <c r="D63" s="120">
        <v>74282</v>
      </c>
      <c r="E63" s="121">
        <f t="shared" si="0"/>
        <v>74336</v>
      </c>
      <c r="F63" s="122">
        <f t="shared" si="1"/>
        <v>0</v>
      </c>
      <c r="G63" s="122">
        <f t="shared" si="2"/>
        <v>1</v>
      </c>
    </row>
    <row r="64" spans="1:7" ht="38.25" x14ac:dyDescent="0.2">
      <c r="A64" s="118">
        <v>560214</v>
      </c>
      <c r="B64" s="119" t="s">
        <v>36</v>
      </c>
      <c r="C64" s="120">
        <v>26311</v>
      </c>
      <c r="D64" s="120">
        <v>82726</v>
      </c>
      <c r="E64" s="121">
        <f t="shared" si="0"/>
        <v>109037</v>
      </c>
      <c r="F64" s="122">
        <f t="shared" si="1"/>
        <v>0.24</v>
      </c>
      <c r="G64" s="122">
        <f t="shared" si="2"/>
        <v>0.76</v>
      </c>
    </row>
    <row r="65" spans="1:7" s="70" customFormat="1" ht="14.25" x14ac:dyDescent="0.2">
      <c r="A65" s="105"/>
      <c r="B65" s="123" t="s">
        <v>290</v>
      </c>
      <c r="C65" s="124">
        <v>429652</v>
      </c>
      <c r="D65" s="124">
        <v>1497034</v>
      </c>
      <c r="E65" s="124">
        <f>SUM(E5:E64)</f>
        <v>1926686</v>
      </c>
      <c r="F65" s="125">
        <f>C65/E65</f>
        <v>0.223</v>
      </c>
      <c r="G65" s="125">
        <f>D65/E65</f>
        <v>0.77700000000000002</v>
      </c>
    </row>
  </sheetData>
  <mergeCells count="2">
    <mergeCell ref="E1:G1"/>
    <mergeCell ref="A2:G3"/>
  </mergeCells>
  <pageMargins left="0.7" right="0.7" top="0.75" bottom="0.75" header="0.3" footer="0.3"/>
  <pageSetup paperSize="9" scale="81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zoomScale="98" zoomScaleNormal="100" zoomScaleSheetLayoutView="98" workbookViewId="0">
      <pane xSplit="2" ySplit="5" topLeftCell="C60" activePane="bottomRight" state="frozen"/>
      <selection pane="topRight" activeCell="C1" sqref="C1"/>
      <selection pane="bottomLeft" activeCell="A6" sqref="A6"/>
      <selection pane="bottomRight" activeCell="N4" sqref="N4"/>
    </sheetView>
  </sheetViews>
  <sheetFormatPr defaultRowHeight="12.75" x14ac:dyDescent="0.2"/>
  <cols>
    <col min="2" max="2" width="40.33203125" customWidth="1"/>
    <col min="3" max="3" width="15.1640625" customWidth="1"/>
    <col min="4" max="4" width="19.6640625" customWidth="1"/>
    <col min="5" max="5" width="23.83203125" customWidth="1"/>
    <col min="6" max="6" width="20.5" customWidth="1"/>
    <col min="7" max="7" width="11" customWidth="1"/>
    <col min="8" max="8" width="14.33203125" style="72" customWidth="1"/>
    <col min="9" max="9" width="14.6640625" style="70" customWidth="1"/>
    <col min="258" max="258" width="40.33203125" customWidth="1"/>
    <col min="259" max="259" width="15.1640625" customWidth="1"/>
    <col min="260" max="260" width="19.6640625" customWidth="1"/>
    <col min="261" max="261" width="22.5" customWidth="1"/>
    <col min="262" max="262" width="15.1640625" customWidth="1"/>
    <col min="264" max="264" width="14.33203125" customWidth="1"/>
    <col min="265" max="265" width="14.6640625" customWidth="1"/>
    <col min="514" max="514" width="40.33203125" customWidth="1"/>
    <col min="515" max="515" width="15.1640625" customWidth="1"/>
    <col min="516" max="516" width="19.6640625" customWidth="1"/>
    <col min="517" max="517" width="22.5" customWidth="1"/>
    <col min="518" max="518" width="15.1640625" customWidth="1"/>
    <col min="520" max="520" width="14.33203125" customWidth="1"/>
    <col min="521" max="521" width="14.6640625" customWidth="1"/>
    <col min="770" max="770" width="40.33203125" customWidth="1"/>
    <col min="771" max="771" width="15.1640625" customWidth="1"/>
    <col min="772" max="772" width="19.6640625" customWidth="1"/>
    <col min="773" max="773" width="22.5" customWidth="1"/>
    <col min="774" max="774" width="15.1640625" customWidth="1"/>
    <col min="776" max="776" width="14.33203125" customWidth="1"/>
    <col min="777" max="777" width="14.6640625" customWidth="1"/>
    <col min="1026" max="1026" width="40.33203125" customWidth="1"/>
    <col min="1027" max="1027" width="15.1640625" customWidth="1"/>
    <col min="1028" max="1028" width="19.6640625" customWidth="1"/>
    <col min="1029" max="1029" width="22.5" customWidth="1"/>
    <col min="1030" max="1030" width="15.1640625" customWidth="1"/>
    <col min="1032" max="1032" width="14.33203125" customWidth="1"/>
    <col min="1033" max="1033" width="14.6640625" customWidth="1"/>
    <col min="1282" max="1282" width="40.33203125" customWidth="1"/>
    <col min="1283" max="1283" width="15.1640625" customWidth="1"/>
    <col min="1284" max="1284" width="19.6640625" customWidth="1"/>
    <col min="1285" max="1285" width="22.5" customWidth="1"/>
    <col min="1286" max="1286" width="15.1640625" customWidth="1"/>
    <col min="1288" max="1288" width="14.33203125" customWidth="1"/>
    <col min="1289" max="1289" width="14.6640625" customWidth="1"/>
    <col min="1538" max="1538" width="40.33203125" customWidth="1"/>
    <col min="1539" max="1539" width="15.1640625" customWidth="1"/>
    <col min="1540" max="1540" width="19.6640625" customWidth="1"/>
    <col min="1541" max="1541" width="22.5" customWidth="1"/>
    <col min="1542" max="1542" width="15.1640625" customWidth="1"/>
    <col min="1544" max="1544" width="14.33203125" customWidth="1"/>
    <col min="1545" max="1545" width="14.6640625" customWidth="1"/>
    <col min="1794" max="1794" width="40.33203125" customWidth="1"/>
    <col min="1795" max="1795" width="15.1640625" customWidth="1"/>
    <col min="1796" max="1796" width="19.6640625" customWidth="1"/>
    <col min="1797" max="1797" width="22.5" customWidth="1"/>
    <col min="1798" max="1798" width="15.1640625" customWidth="1"/>
    <col min="1800" max="1800" width="14.33203125" customWidth="1"/>
    <col min="1801" max="1801" width="14.6640625" customWidth="1"/>
    <col min="2050" max="2050" width="40.33203125" customWidth="1"/>
    <col min="2051" max="2051" width="15.1640625" customWidth="1"/>
    <col min="2052" max="2052" width="19.6640625" customWidth="1"/>
    <col min="2053" max="2053" width="22.5" customWidth="1"/>
    <col min="2054" max="2054" width="15.1640625" customWidth="1"/>
    <col min="2056" max="2056" width="14.33203125" customWidth="1"/>
    <col min="2057" max="2057" width="14.6640625" customWidth="1"/>
    <col min="2306" max="2306" width="40.33203125" customWidth="1"/>
    <col min="2307" max="2307" width="15.1640625" customWidth="1"/>
    <col min="2308" max="2308" width="19.6640625" customWidth="1"/>
    <col min="2309" max="2309" width="22.5" customWidth="1"/>
    <col min="2310" max="2310" width="15.1640625" customWidth="1"/>
    <col min="2312" max="2312" width="14.33203125" customWidth="1"/>
    <col min="2313" max="2313" width="14.6640625" customWidth="1"/>
    <col min="2562" max="2562" width="40.33203125" customWidth="1"/>
    <col min="2563" max="2563" width="15.1640625" customWidth="1"/>
    <col min="2564" max="2564" width="19.6640625" customWidth="1"/>
    <col min="2565" max="2565" width="22.5" customWidth="1"/>
    <col min="2566" max="2566" width="15.1640625" customWidth="1"/>
    <col min="2568" max="2568" width="14.33203125" customWidth="1"/>
    <col min="2569" max="2569" width="14.6640625" customWidth="1"/>
    <col min="2818" max="2818" width="40.33203125" customWidth="1"/>
    <col min="2819" max="2819" width="15.1640625" customWidth="1"/>
    <col min="2820" max="2820" width="19.6640625" customWidth="1"/>
    <col min="2821" max="2821" width="22.5" customWidth="1"/>
    <col min="2822" max="2822" width="15.1640625" customWidth="1"/>
    <col min="2824" max="2824" width="14.33203125" customWidth="1"/>
    <col min="2825" max="2825" width="14.6640625" customWidth="1"/>
    <col min="3074" max="3074" width="40.33203125" customWidth="1"/>
    <col min="3075" max="3075" width="15.1640625" customWidth="1"/>
    <col min="3076" max="3076" width="19.6640625" customWidth="1"/>
    <col min="3077" max="3077" width="22.5" customWidth="1"/>
    <col min="3078" max="3078" width="15.1640625" customWidth="1"/>
    <col min="3080" max="3080" width="14.33203125" customWidth="1"/>
    <col min="3081" max="3081" width="14.6640625" customWidth="1"/>
    <col min="3330" max="3330" width="40.33203125" customWidth="1"/>
    <col min="3331" max="3331" width="15.1640625" customWidth="1"/>
    <col min="3332" max="3332" width="19.6640625" customWidth="1"/>
    <col min="3333" max="3333" width="22.5" customWidth="1"/>
    <col min="3334" max="3334" width="15.1640625" customWidth="1"/>
    <col min="3336" max="3336" width="14.33203125" customWidth="1"/>
    <col min="3337" max="3337" width="14.6640625" customWidth="1"/>
    <col min="3586" max="3586" width="40.33203125" customWidth="1"/>
    <col min="3587" max="3587" width="15.1640625" customWidth="1"/>
    <col min="3588" max="3588" width="19.6640625" customWidth="1"/>
    <col min="3589" max="3589" width="22.5" customWidth="1"/>
    <col min="3590" max="3590" width="15.1640625" customWidth="1"/>
    <col min="3592" max="3592" width="14.33203125" customWidth="1"/>
    <col min="3593" max="3593" width="14.6640625" customWidth="1"/>
    <col min="3842" max="3842" width="40.33203125" customWidth="1"/>
    <col min="3843" max="3843" width="15.1640625" customWidth="1"/>
    <col min="3844" max="3844" width="19.6640625" customWidth="1"/>
    <col min="3845" max="3845" width="22.5" customWidth="1"/>
    <col min="3846" max="3846" width="15.1640625" customWidth="1"/>
    <col min="3848" max="3848" width="14.33203125" customWidth="1"/>
    <col min="3849" max="3849" width="14.6640625" customWidth="1"/>
    <col min="4098" max="4098" width="40.33203125" customWidth="1"/>
    <col min="4099" max="4099" width="15.1640625" customWidth="1"/>
    <col min="4100" max="4100" width="19.6640625" customWidth="1"/>
    <col min="4101" max="4101" width="22.5" customWidth="1"/>
    <col min="4102" max="4102" width="15.1640625" customWidth="1"/>
    <col min="4104" max="4104" width="14.33203125" customWidth="1"/>
    <col min="4105" max="4105" width="14.6640625" customWidth="1"/>
    <col min="4354" max="4354" width="40.33203125" customWidth="1"/>
    <col min="4355" max="4355" width="15.1640625" customWidth="1"/>
    <col min="4356" max="4356" width="19.6640625" customWidth="1"/>
    <col min="4357" max="4357" width="22.5" customWidth="1"/>
    <col min="4358" max="4358" width="15.1640625" customWidth="1"/>
    <col min="4360" max="4360" width="14.33203125" customWidth="1"/>
    <col min="4361" max="4361" width="14.6640625" customWidth="1"/>
    <col min="4610" max="4610" width="40.33203125" customWidth="1"/>
    <col min="4611" max="4611" width="15.1640625" customWidth="1"/>
    <col min="4612" max="4612" width="19.6640625" customWidth="1"/>
    <col min="4613" max="4613" width="22.5" customWidth="1"/>
    <col min="4614" max="4614" width="15.1640625" customWidth="1"/>
    <col min="4616" max="4616" width="14.33203125" customWidth="1"/>
    <col min="4617" max="4617" width="14.6640625" customWidth="1"/>
    <col min="4866" max="4866" width="40.33203125" customWidth="1"/>
    <col min="4867" max="4867" width="15.1640625" customWidth="1"/>
    <col min="4868" max="4868" width="19.6640625" customWidth="1"/>
    <col min="4869" max="4869" width="22.5" customWidth="1"/>
    <col min="4870" max="4870" width="15.1640625" customWidth="1"/>
    <col min="4872" max="4872" width="14.33203125" customWidth="1"/>
    <col min="4873" max="4873" width="14.6640625" customWidth="1"/>
    <col min="5122" max="5122" width="40.33203125" customWidth="1"/>
    <col min="5123" max="5123" width="15.1640625" customWidth="1"/>
    <col min="5124" max="5124" width="19.6640625" customWidth="1"/>
    <col min="5125" max="5125" width="22.5" customWidth="1"/>
    <col min="5126" max="5126" width="15.1640625" customWidth="1"/>
    <col min="5128" max="5128" width="14.33203125" customWidth="1"/>
    <col min="5129" max="5129" width="14.6640625" customWidth="1"/>
    <col min="5378" max="5378" width="40.33203125" customWidth="1"/>
    <col min="5379" max="5379" width="15.1640625" customWidth="1"/>
    <col min="5380" max="5380" width="19.6640625" customWidth="1"/>
    <col min="5381" max="5381" width="22.5" customWidth="1"/>
    <col min="5382" max="5382" width="15.1640625" customWidth="1"/>
    <col min="5384" max="5384" width="14.33203125" customWidth="1"/>
    <col min="5385" max="5385" width="14.6640625" customWidth="1"/>
    <col min="5634" max="5634" width="40.33203125" customWidth="1"/>
    <col min="5635" max="5635" width="15.1640625" customWidth="1"/>
    <col min="5636" max="5636" width="19.6640625" customWidth="1"/>
    <col min="5637" max="5637" width="22.5" customWidth="1"/>
    <col min="5638" max="5638" width="15.1640625" customWidth="1"/>
    <col min="5640" max="5640" width="14.33203125" customWidth="1"/>
    <col min="5641" max="5641" width="14.6640625" customWidth="1"/>
    <col min="5890" max="5890" width="40.33203125" customWidth="1"/>
    <col min="5891" max="5891" width="15.1640625" customWidth="1"/>
    <col min="5892" max="5892" width="19.6640625" customWidth="1"/>
    <col min="5893" max="5893" width="22.5" customWidth="1"/>
    <col min="5894" max="5894" width="15.1640625" customWidth="1"/>
    <col min="5896" max="5896" width="14.33203125" customWidth="1"/>
    <col min="5897" max="5897" width="14.6640625" customWidth="1"/>
    <col min="6146" max="6146" width="40.33203125" customWidth="1"/>
    <col min="6147" max="6147" width="15.1640625" customWidth="1"/>
    <col min="6148" max="6148" width="19.6640625" customWidth="1"/>
    <col min="6149" max="6149" width="22.5" customWidth="1"/>
    <col min="6150" max="6150" width="15.1640625" customWidth="1"/>
    <col min="6152" max="6152" width="14.33203125" customWidth="1"/>
    <col min="6153" max="6153" width="14.6640625" customWidth="1"/>
    <col min="6402" max="6402" width="40.33203125" customWidth="1"/>
    <col min="6403" max="6403" width="15.1640625" customWidth="1"/>
    <col min="6404" max="6404" width="19.6640625" customWidth="1"/>
    <col min="6405" max="6405" width="22.5" customWidth="1"/>
    <col min="6406" max="6406" width="15.1640625" customWidth="1"/>
    <col min="6408" max="6408" width="14.33203125" customWidth="1"/>
    <col min="6409" max="6409" width="14.6640625" customWidth="1"/>
    <col min="6658" max="6658" width="40.33203125" customWidth="1"/>
    <col min="6659" max="6659" width="15.1640625" customWidth="1"/>
    <col min="6660" max="6660" width="19.6640625" customWidth="1"/>
    <col min="6661" max="6661" width="22.5" customWidth="1"/>
    <col min="6662" max="6662" width="15.1640625" customWidth="1"/>
    <col min="6664" max="6664" width="14.33203125" customWidth="1"/>
    <col min="6665" max="6665" width="14.6640625" customWidth="1"/>
    <col min="6914" max="6914" width="40.33203125" customWidth="1"/>
    <col min="6915" max="6915" width="15.1640625" customWidth="1"/>
    <col min="6916" max="6916" width="19.6640625" customWidth="1"/>
    <col min="6917" max="6917" width="22.5" customWidth="1"/>
    <col min="6918" max="6918" width="15.1640625" customWidth="1"/>
    <col min="6920" max="6920" width="14.33203125" customWidth="1"/>
    <col min="6921" max="6921" width="14.6640625" customWidth="1"/>
    <col min="7170" max="7170" width="40.33203125" customWidth="1"/>
    <col min="7171" max="7171" width="15.1640625" customWidth="1"/>
    <col min="7172" max="7172" width="19.6640625" customWidth="1"/>
    <col min="7173" max="7173" width="22.5" customWidth="1"/>
    <col min="7174" max="7174" width="15.1640625" customWidth="1"/>
    <col min="7176" max="7176" width="14.33203125" customWidth="1"/>
    <col min="7177" max="7177" width="14.6640625" customWidth="1"/>
    <col min="7426" max="7426" width="40.33203125" customWidth="1"/>
    <col min="7427" max="7427" width="15.1640625" customWidth="1"/>
    <col min="7428" max="7428" width="19.6640625" customWidth="1"/>
    <col min="7429" max="7429" width="22.5" customWidth="1"/>
    <col min="7430" max="7430" width="15.1640625" customWidth="1"/>
    <col min="7432" max="7432" width="14.33203125" customWidth="1"/>
    <col min="7433" max="7433" width="14.6640625" customWidth="1"/>
    <col min="7682" max="7682" width="40.33203125" customWidth="1"/>
    <col min="7683" max="7683" width="15.1640625" customWidth="1"/>
    <col min="7684" max="7684" width="19.6640625" customWidth="1"/>
    <col min="7685" max="7685" width="22.5" customWidth="1"/>
    <col min="7686" max="7686" width="15.1640625" customWidth="1"/>
    <col min="7688" max="7688" width="14.33203125" customWidth="1"/>
    <col min="7689" max="7689" width="14.6640625" customWidth="1"/>
    <col min="7938" max="7938" width="40.33203125" customWidth="1"/>
    <col min="7939" max="7939" width="15.1640625" customWidth="1"/>
    <col min="7940" max="7940" width="19.6640625" customWidth="1"/>
    <col min="7941" max="7941" width="22.5" customWidth="1"/>
    <col min="7942" max="7942" width="15.1640625" customWidth="1"/>
    <col min="7944" max="7944" width="14.33203125" customWidth="1"/>
    <col min="7945" max="7945" width="14.6640625" customWidth="1"/>
    <col min="8194" max="8194" width="40.33203125" customWidth="1"/>
    <col min="8195" max="8195" width="15.1640625" customWidth="1"/>
    <col min="8196" max="8196" width="19.6640625" customWidth="1"/>
    <col min="8197" max="8197" width="22.5" customWidth="1"/>
    <col min="8198" max="8198" width="15.1640625" customWidth="1"/>
    <col min="8200" max="8200" width="14.33203125" customWidth="1"/>
    <col min="8201" max="8201" width="14.6640625" customWidth="1"/>
    <col min="8450" max="8450" width="40.33203125" customWidth="1"/>
    <col min="8451" max="8451" width="15.1640625" customWidth="1"/>
    <col min="8452" max="8452" width="19.6640625" customWidth="1"/>
    <col min="8453" max="8453" width="22.5" customWidth="1"/>
    <col min="8454" max="8454" width="15.1640625" customWidth="1"/>
    <col min="8456" max="8456" width="14.33203125" customWidth="1"/>
    <col min="8457" max="8457" width="14.6640625" customWidth="1"/>
    <col min="8706" max="8706" width="40.33203125" customWidth="1"/>
    <col min="8707" max="8707" width="15.1640625" customWidth="1"/>
    <col min="8708" max="8708" width="19.6640625" customWidth="1"/>
    <col min="8709" max="8709" width="22.5" customWidth="1"/>
    <col min="8710" max="8710" width="15.1640625" customWidth="1"/>
    <col min="8712" max="8712" width="14.33203125" customWidth="1"/>
    <col min="8713" max="8713" width="14.6640625" customWidth="1"/>
    <col min="8962" max="8962" width="40.33203125" customWidth="1"/>
    <col min="8963" max="8963" width="15.1640625" customWidth="1"/>
    <col min="8964" max="8964" width="19.6640625" customWidth="1"/>
    <col min="8965" max="8965" width="22.5" customWidth="1"/>
    <col min="8966" max="8966" width="15.1640625" customWidth="1"/>
    <col min="8968" max="8968" width="14.33203125" customWidth="1"/>
    <col min="8969" max="8969" width="14.6640625" customWidth="1"/>
    <col min="9218" max="9218" width="40.33203125" customWidth="1"/>
    <col min="9219" max="9219" width="15.1640625" customWidth="1"/>
    <col min="9220" max="9220" width="19.6640625" customWidth="1"/>
    <col min="9221" max="9221" width="22.5" customWidth="1"/>
    <col min="9222" max="9222" width="15.1640625" customWidth="1"/>
    <col min="9224" max="9224" width="14.33203125" customWidth="1"/>
    <col min="9225" max="9225" width="14.6640625" customWidth="1"/>
    <col min="9474" max="9474" width="40.33203125" customWidth="1"/>
    <col min="9475" max="9475" width="15.1640625" customWidth="1"/>
    <col min="9476" max="9476" width="19.6640625" customWidth="1"/>
    <col min="9477" max="9477" width="22.5" customWidth="1"/>
    <col min="9478" max="9478" width="15.1640625" customWidth="1"/>
    <col min="9480" max="9480" width="14.33203125" customWidth="1"/>
    <col min="9481" max="9481" width="14.6640625" customWidth="1"/>
    <col min="9730" max="9730" width="40.33203125" customWidth="1"/>
    <col min="9731" max="9731" width="15.1640625" customWidth="1"/>
    <col min="9732" max="9732" width="19.6640625" customWidth="1"/>
    <col min="9733" max="9733" width="22.5" customWidth="1"/>
    <col min="9734" max="9734" width="15.1640625" customWidth="1"/>
    <col min="9736" max="9736" width="14.33203125" customWidth="1"/>
    <col min="9737" max="9737" width="14.6640625" customWidth="1"/>
    <col min="9986" max="9986" width="40.33203125" customWidth="1"/>
    <col min="9987" max="9987" width="15.1640625" customWidth="1"/>
    <col min="9988" max="9988" width="19.6640625" customWidth="1"/>
    <col min="9989" max="9989" width="22.5" customWidth="1"/>
    <col min="9990" max="9990" width="15.1640625" customWidth="1"/>
    <col min="9992" max="9992" width="14.33203125" customWidth="1"/>
    <col min="9993" max="9993" width="14.6640625" customWidth="1"/>
    <col min="10242" max="10242" width="40.33203125" customWidth="1"/>
    <col min="10243" max="10243" width="15.1640625" customWidth="1"/>
    <col min="10244" max="10244" width="19.6640625" customWidth="1"/>
    <col min="10245" max="10245" width="22.5" customWidth="1"/>
    <col min="10246" max="10246" width="15.1640625" customWidth="1"/>
    <col min="10248" max="10248" width="14.33203125" customWidth="1"/>
    <col min="10249" max="10249" width="14.6640625" customWidth="1"/>
    <col min="10498" max="10498" width="40.33203125" customWidth="1"/>
    <col min="10499" max="10499" width="15.1640625" customWidth="1"/>
    <col min="10500" max="10500" width="19.6640625" customWidth="1"/>
    <col min="10501" max="10501" width="22.5" customWidth="1"/>
    <col min="10502" max="10502" width="15.1640625" customWidth="1"/>
    <col min="10504" max="10504" width="14.33203125" customWidth="1"/>
    <col min="10505" max="10505" width="14.6640625" customWidth="1"/>
    <col min="10754" max="10754" width="40.33203125" customWidth="1"/>
    <col min="10755" max="10755" width="15.1640625" customWidth="1"/>
    <col min="10756" max="10756" width="19.6640625" customWidth="1"/>
    <col min="10757" max="10757" width="22.5" customWidth="1"/>
    <col min="10758" max="10758" width="15.1640625" customWidth="1"/>
    <col min="10760" max="10760" width="14.33203125" customWidth="1"/>
    <col min="10761" max="10761" width="14.6640625" customWidth="1"/>
    <col min="11010" max="11010" width="40.33203125" customWidth="1"/>
    <col min="11011" max="11011" width="15.1640625" customWidth="1"/>
    <col min="11012" max="11012" width="19.6640625" customWidth="1"/>
    <col min="11013" max="11013" width="22.5" customWidth="1"/>
    <col min="11014" max="11014" width="15.1640625" customWidth="1"/>
    <col min="11016" max="11016" width="14.33203125" customWidth="1"/>
    <col min="11017" max="11017" width="14.6640625" customWidth="1"/>
    <col min="11266" max="11266" width="40.33203125" customWidth="1"/>
    <col min="11267" max="11267" width="15.1640625" customWidth="1"/>
    <col min="11268" max="11268" width="19.6640625" customWidth="1"/>
    <col min="11269" max="11269" width="22.5" customWidth="1"/>
    <col min="11270" max="11270" width="15.1640625" customWidth="1"/>
    <col min="11272" max="11272" width="14.33203125" customWidth="1"/>
    <col min="11273" max="11273" width="14.6640625" customWidth="1"/>
    <col min="11522" max="11522" width="40.33203125" customWidth="1"/>
    <col min="11523" max="11523" width="15.1640625" customWidth="1"/>
    <col min="11524" max="11524" width="19.6640625" customWidth="1"/>
    <col min="11525" max="11525" width="22.5" customWidth="1"/>
    <col min="11526" max="11526" width="15.1640625" customWidth="1"/>
    <col min="11528" max="11528" width="14.33203125" customWidth="1"/>
    <col min="11529" max="11529" width="14.6640625" customWidth="1"/>
    <col min="11778" max="11778" width="40.33203125" customWidth="1"/>
    <col min="11779" max="11779" width="15.1640625" customWidth="1"/>
    <col min="11780" max="11780" width="19.6640625" customWidth="1"/>
    <col min="11781" max="11781" width="22.5" customWidth="1"/>
    <col min="11782" max="11782" width="15.1640625" customWidth="1"/>
    <col min="11784" max="11784" width="14.33203125" customWidth="1"/>
    <col min="11785" max="11785" width="14.6640625" customWidth="1"/>
    <col min="12034" max="12034" width="40.33203125" customWidth="1"/>
    <col min="12035" max="12035" width="15.1640625" customWidth="1"/>
    <col min="12036" max="12036" width="19.6640625" customWidth="1"/>
    <col min="12037" max="12037" width="22.5" customWidth="1"/>
    <col min="12038" max="12038" width="15.1640625" customWidth="1"/>
    <col min="12040" max="12040" width="14.33203125" customWidth="1"/>
    <col min="12041" max="12041" width="14.6640625" customWidth="1"/>
    <col min="12290" max="12290" width="40.33203125" customWidth="1"/>
    <col min="12291" max="12291" width="15.1640625" customWidth="1"/>
    <col min="12292" max="12292" width="19.6640625" customWidth="1"/>
    <col min="12293" max="12293" width="22.5" customWidth="1"/>
    <col min="12294" max="12294" width="15.1640625" customWidth="1"/>
    <col min="12296" max="12296" width="14.33203125" customWidth="1"/>
    <col min="12297" max="12297" width="14.6640625" customWidth="1"/>
    <col min="12546" max="12546" width="40.33203125" customWidth="1"/>
    <col min="12547" max="12547" width="15.1640625" customWidth="1"/>
    <col min="12548" max="12548" width="19.6640625" customWidth="1"/>
    <col min="12549" max="12549" width="22.5" customWidth="1"/>
    <col min="12550" max="12550" width="15.1640625" customWidth="1"/>
    <col min="12552" max="12552" width="14.33203125" customWidth="1"/>
    <col min="12553" max="12553" width="14.6640625" customWidth="1"/>
    <col min="12802" max="12802" width="40.33203125" customWidth="1"/>
    <col min="12803" max="12803" width="15.1640625" customWidth="1"/>
    <col min="12804" max="12804" width="19.6640625" customWidth="1"/>
    <col min="12805" max="12805" width="22.5" customWidth="1"/>
    <col min="12806" max="12806" width="15.1640625" customWidth="1"/>
    <col min="12808" max="12808" width="14.33203125" customWidth="1"/>
    <col min="12809" max="12809" width="14.6640625" customWidth="1"/>
    <col min="13058" max="13058" width="40.33203125" customWidth="1"/>
    <col min="13059" max="13059" width="15.1640625" customWidth="1"/>
    <col min="13060" max="13060" width="19.6640625" customWidth="1"/>
    <col min="13061" max="13061" width="22.5" customWidth="1"/>
    <col min="13062" max="13062" width="15.1640625" customWidth="1"/>
    <col min="13064" max="13064" width="14.33203125" customWidth="1"/>
    <col min="13065" max="13065" width="14.6640625" customWidth="1"/>
    <col min="13314" max="13314" width="40.33203125" customWidth="1"/>
    <col min="13315" max="13315" width="15.1640625" customWidth="1"/>
    <col min="13316" max="13316" width="19.6640625" customWidth="1"/>
    <col min="13317" max="13317" width="22.5" customWidth="1"/>
    <col min="13318" max="13318" width="15.1640625" customWidth="1"/>
    <col min="13320" max="13320" width="14.33203125" customWidth="1"/>
    <col min="13321" max="13321" width="14.6640625" customWidth="1"/>
    <col min="13570" max="13570" width="40.33203125" customWidth="1"/>
    <col min="13571" max="13571" width="15.1640625" customWidth="1"/>
    <col min="13572" max="13572" width="19.6640625" customWidth="1"/>
    <col min="13573" max="13573" width="22.5" customWidth="1"/>
    <col min="13574" max="13574" width="15.1640625" customWidth="1"/>
    <col min="13576" max="13576" width="14.33203125" customWidth="1"/>
    <col min="13577" max="13577" width="14.6640625" customWidth="1"/>
    <col min="13826" max="13826" width="40.33203125" customWidth="1"/>
    <col min="13827" max="13827" width="15.1640625" customWidth="1"/>
    <col min="13828" max="13828" width="19.6640625" customWidth="1"/>
    <col min="13829" max="13829" width="22.5" customWidth="1"/>
    <col min="13830" max="13830" width="15.1640625" customWidth="1"/>
    <col min="13832" max="13832" width="14.33203125" customWidth="1"/>
    <col min="13833" max="13833" width="14.6640625" customWidth="1"/>
    <col min="14082" max="14082" width="40.33203125" customWidth="1"/>
    <col min="14083" max="14083" width="15.1640625" customWidth="1"/>
    <col min="14084" max="14084" width="19.6640625" customWidth="1"/>
    <col min="14085" max="14085" width="22.5" customWidth="1"/>
    <col min="14086" max="14086" width="15.1640625" customWidth="1"/>
    <col min="14088" max="14088" width="14.33203125" customWidth="1"/>
    <col min="14089" max="14089" width="14.6640625" customWidth="1"/>
    <col min="14338" max="14338" width="40.33203125" customWidth="1"/>
    <col min="14339" max="14339" width="15.1640625" customWidth="1"/>
    <col min="14340" max="14340" width="19.6640625" customWidth="1"/>
    <col min="14341" max="14341" width="22.5" customWidth="1"/>
    <col min="14342" max="14342" width="15.1640625" customWidth="1"/>
    <col min="14344" max="14344" width="14.33203125" customWidth="1"/>
    <col min="14345" max="14345" width="14.6640625" customWidth="1"/>
    <col min="14594" max="14594" width="40.33203125" customWidth="1"/>
    <col min="14595" max="14595" width="15.1640625" customWidth="1"/>
    <col min="14596" max="14596" width="19.6640625" customWidth="1"/>
    <col min="14597" max="14597" width="22.5" customWidth="1"/>
    <col min="14598" max="14598" width="15.1640625" customWidth="1"/>
    <col min="14600" max="14600" width="14.33203125" customWidth="1"/>
    <col min="14601" max="14601" width="14.6640625" customWidth="1"/>
    <col min="14850" max="14850" width="40.33203125" customWidth="1"/>
    <col min="14851" max="14851" width="15.1640625" customWidth="1"/>
    <col min="14852" max="14852" width="19.6640625" customWidth="1"/>
    <col min="14853" max="14853" width="22.5" customWidth="1"/>
    <col min="14854" max="14854" width="15.1640625" customWidth="1"/>
    <col min="14856" max="14856" width="14.33203125" customWidth="1"/>
    <col min="14857" max="14857" width="14.6640625" customWidth="1"/>
    <col min="15106" max="15106" width="40.33203125" customWidth="1"/>
    <col min="15107" max="15107" width="15.1640625" customWidth="1"/>
    <col min="15108" max="15108" width="19.6640625" customWidth="1"/>
    <col min="15109" max="15109" width="22.5" customWidth="1"/>
    <col min="15110" max="15110" width="15.1640625" customWidth="1"/>
    <col min="15112" max="15112" width="14.33203125" customWidth="1"/>
    <col min="15113" max="15113" width="14.6640625" customWidth="1"/>
    <col min="15362" max="15362" width="40.33203125" customWidth="1"/>
    <col min="15363" max="15363" width="15.1640625" customWidth="1"/>
    <col min="15364" max="15364" width="19.6640625" customWidth="1"/>
    <col min="15365" max="15365" width="22.5" customWidth="1"/>
    <col min="15366" max="15366" width="15.1640625" customWidth="1"/>
    <col min="15368" max="15368" width="14.33203125" customWidth="1"/>
    <col min="15369" max="15369" width="14.6640625" customWidth="1"/>
    <col min="15618" max="15618" width="40.33203125" customWidth="1"/>
    <col min="15619" max="15619" width="15.1640625" customWidth="1"/>
    <col min="15620" max="15620" width="19.6640625" customWidth="1"/>
    <col min="15621" max="15621" width="22.5" customWidth="1"/>
    <col min="15622" max="15622" width="15.1640625" customWidth="1"/>
    <col min="15624" max="15624" width="14.33203125" customWidth="1"/>
    <col min="15625" max="15625" width="14.6640625" customWidth="1"/>
    <col min="15874" max="15874" width="40.33203125" customWidth="1"/>
    <col min="15875" max="15875" width="15.1640625" customWidth="1"/>
    <col min="15876" max="15876" width="19.6640625" customWidth="1"/>
    <col min="15877" max="15877" width="22.5" customWidth="1"/>
    <col min="15878" max="15878" width="15.1640625" customWidth="1"/>
    <col min="15880" max="15880" width="14.33203125" customWidth="1"/>
    <col min="15881" max="15881" width="14.6640625" customWidth="1"/>
    <col min="16130" max="16130" width="40.33203125" customWidth="1"/>
    <col min="16131" max="16131" width="15.1640625" customWidth="1"/>
    <col min="16132" max="16132" width="19.6640625" customWidth="1"/>
    <col min="16133" max="16133" width="22.5" customWidth="1"/>
    <col min="16134" max="16134" width="15.1640625" customWidth="1"/>
    <col min="16136" max="16136" width="14.33203125" customWidth="1"/>
    <col min="16137" max="16137" width="14.6640625" customWidth="1"/>
  </cols>
  <sheetData>
    <row r="1" spans="1:9" ht="32.25" customHeight="1" x14ac:dyDescent="0.2">
      <c r="A1" s="85"/>
      <c r="B1" s="70"/>
      <c r="C1" s="70"/>
      <c r="D1" s="70"/>
      <c r="E1" s="39"/>
      <c r="F1" s="335" t="s">
        <v>445</v>
      </c>
      <c r="G1" s="335"/>
      <c r="H1" s="335"/>
      <c r="I1" s="335"/>
    </row>
    <row r="2" spans="1:9" ht="43.5" customHeight="1" x14ac:dyDescent="0.25">
      <c r="A2" s="331" t="s">
        <v>401</v>
      </c>
      <c r="B2" s="331"/>
      <c r="C2" s="331"/>
      <c r="D2" s="331"/>
      <c r="E2" s="331"/>
      <c r="F2" s="331"/>
      <c r="G2" s="331"/>
      <c r="H2"/>
      <c r="I2"/>
    </row>
    <row r="3" spans="1:9" ht="37.15" customHeight="1" x14ac:dyDescent="0.2">
      <c r="A3" s="332" t="s">
        <v>402</v>
      </c>
      <c r="B3" s="332"/>
      <c r="C3" s="332"/>
      <c r="D3" s="332"/>
      <c r="E3" s="332"/>
      <c r="F3" s="332"/>
      <c r="G3" s="332"/>
      <c r="H3" s="42"/>
      <c r="I3" s="42"/>
    </row>
    <row r="4" spans="1:9" s="163" customFormat="1" ht="111.75" customHeight="1" x14ac:dyDescent="0.2">
      <c r="A4" s="333" t="s">
        <v>287</v>
      </c>
      <c r="B4" s="333" t="s">
        <v>364</v>
      </c>
      <c r="C4" s="157" t="s">
        <v>403</v>
      </c>
      <c r="D4" s="158" t="s">
        <v>404</v>
      </c>
      <c r="E4" s="159" t="s">
        <v>405</v>
      </c>
      <c r="F4" s="160" t="s">
        <v>406</v>
      </c>
      <c r="G4" s="161" t="s">
        <v>369</v>
      </c>
      <c r="H4" s="162" t="s">
        <v>370</v>
      </c>
      <c r="I4" s="161" t="s">
        <v>371</v>
      </c>
    </row>
    <row r="5" spans="1:9" s="163" customFormat="1" ht="22.5" customHeight="1" x14ac:dyDescent="0.2">
      <c r="A5" s="334"/>
      <c r="B5" s="334"/>
      <c r="C5" s="164" t="s">
        <v>372</v>
      </c>
      <c r="D5" s="164" t="s">
        <v>372</v>
      </c>
      <c r="E5" s="164" t="s">
        <v>372</v>
      </c>
      <c r="F5" s="164" t="s">
        <v>372</v>
      </c>
      <c r="G5" s="164" t="s">
        <v>372</v>
      </c>
      <c r="H5" s="165" t="s">
        <v>372</v>
      </c>
      <c r="I5" s="166" t="s">
        <v>374</v>
      </c>
    </row>
    <row r="6" spans="1:9" x14ac:dyDescent="0.2">
      <c r="A6" s="50">
        <v>560002</v>
      </c>
      <c r="B6" s="51" t="s">
        <v>8</v>
      </c>
      <c r="C6" s="53">
        <v>13</v>
      </c>
      <c r="D6" s="53">
        <v>41</v>
      </c>
      <c r="E6" s="77">
        <v>0.31709999999999999</v>
      </c>
      <c r="F6" s="55">
        <v>0.76</v>
      </c>
      <c r="G6" s="56">
        <f>F6*VLOOKUP(A6,'[1]8.Весовые коэф.'!$A$6:$G$65,7,0)</f>
        <v>0.76</v>
      </c>
      <c r="H6" s="57"/>
      <c r="I6" s="59"/>
    </row>
    <row r="7" spans="1:9" ht="25.5" x14ac:dyDescent="0.2">
      <c r="A7" s="50">
        <v>560014</v>
      </c>
      <c r="B7" s="51" t="s">
        <v>19</v>
      </c>
      <c r="C7" s="53">
        <v>1</v>
      </c>
      <c r="D7" s="53">
        <v>2</v>
      </c>
      <c r="E7" s="77">
        <v>0.5</v>
      </c>
      <c r="F7" s="55">
        <v>1.27</v>
      </c>
      <c r="G7" s="56">
        <f>F7*VLOOKUP(A7,'[1]8.Весовые коэф.'!$A$6:$G$65,7,0)</f>
        <v>1.27</v>
      </c>
      <c r="H7" s="60"/>
      <c r="I7" s="59"/>
    </row>
    <row r="8" spans="1:9" x14ac:dyDescent="0.2">
      <c r="A8" s="50">
        <v>560017</v>
      </c>
      <c r="B8" s="51" t="s">
        <v>20</v>
      </c>
      <c r="C8" s="53">
        <v>112</v>
      </c>
      <c r="D8" s="53">
        <v>153</v>
      </c>
      <c r="E8" s="77">
        <v>0.73199999999999998</v>
      </c>
      <c r="F8" s="55">
        <v>1.93</v>
      </c>
      <c r="G8" s="56">
        <f>F8*VLOOKUP(A8,'[1]8.Весовые коэф.'!$A$6:$G$65,7,0)</f>
        <v>1.93</v>
      </c>
      <c r="H8" s="60"/>
      <c r="I8" s="59"/>
    </row>
    <row r="9" spans="1:9" x14ac:dyDescent="0.2">
      <c r="A9" s="50">
        <v>560019</v>
      </c>
      <c r="B9" s="51" t="s">
        <v>21</v>
      </c>
      <c r="C9" s="53">
        <v>96</v>
      </c>
      <c r="D9" s="53">
        <v>146</v>
      </c>
      <c r="E9" s="77">
        <v>0.65749999999999997</v>
      </c>
      <c r="F9" s="55">
        <v>1.72</v>
      </c>
      <c r="G9" s="56">
        <f>F9*VLOOKUP(A9,'[1]8.Весовые коэф.'!$A$6:$G$65,7,0)</f>
        <v>1.65</v>
      </c>
      <c r="H9" s="60"/>
      <c r="I9" s="59"/>
    </row>
    <row r="10" spans="1:9" x14ac:dyDescent="0.2">
      <c r="A10" s="50">
        <v>560021</v>
      </c>
      <c r="B10" s="51" t="s">
        <v>22</v>
      </c>
      <c r="C10" s="53">
        <v>131</v>
      </c>
      <c r="D10" s="53">
        <v>140</v>
      </c>
      <c r="E10" s="77">
        <v>0.93569999999999998</v>
      </c>
      <c r="F10" s="55">
        <v>2.5</v>
      </c>
      <c r="G10" s="56">
        <f>F10*VLOOKUP(A10,'[1]8.Весовые коэф.'!$A$6:$G$65,7,0)</f>
        <v>1.48</v>
      </c>
      <c r="H10" s="60"/>
      <c r="I10" s="59"/>
    </row>
    <row r="11" spans="1:9" x14ac:dyDescent="0.2">
      <c r="A11" s="50">
        <v>560022</v>
      </c>
      <c r="B11" s="51" t="s">
        <v>23</v>
      </c>
      <c r="C11" s="53">
        <v>106</v>
      </c>
      <c r="D11" s="53">
        <v>153</v>
      </c>
      <c r="E11" s="77">
        <v>0.69279999999999997</v>
      </c>
      <c r="F11" s="55">
        <v>1.82</v>
      </c>
      <c r="G11" s="56">
        <f>F11*VLOOKUP(A11,'[1]8.Весовые коэф.'!$A$6:$G$65,7,0)</f>
        <v>1.35</v>
      </c>
      <c r="H11" s="60"/>
      <c r="I11" s="59"/>
    </row>
    <row r="12" spans="1:9" x14ac:dyDescent="0.2">
      <c r="A12" s="50">
        <v>560024</v>
      </c>
      <c r="B12" s="51" t="s">
        <v>24</v>
      </c>
      <c r="C12" s="53">
        <v>0</v>
      </c>
      <c r="D12" s="53">
        <v>1</v>
      </c>
      <c r="E12" s="77">
        <v>0</v>
      </c>
      <c r="F12" s="55">
        <v>0</v>
      </c>
      <c r="G12" s="56">
        <f>F12*VLOOKUP(A12,'[1]8.Весовые коэф.'!$A$6:$G$65,7,0)</f>
        <v>0</v>
      </c>
      <c r="H12" s="60"/>
      <c r="I12" s="59"/>
    </row>
    <row r="13" spans="1:9" ht="25.5" x14ac:dyDescent="0.2">
      <c r="A13" s="50">
        <v>560026</v>
      </c>
      <c r="B13" s="51" t="s">
        <v>25</v>
      </c>
      <c r="C13" s="53">
        <v>73</v>
      </c>
      <c r="D13" s="53">
        <v>164</v>
      </c>
      <c r="E13" s="77">
        <v>0.4451</v>
      </c>
      <c r="F13" s="55">
        <v>1.1200000000000001</v>
      </c>
      <c r="G13" s="56">
        <f>F13*VLOOKUP(A13,'[1]8.Весовые коэф.'!$A$6:$G$65,7,0)</f>
        <v>0.93</v>
      </c>
      <c r="H13" s="60"/>
      <c r="I13" s="59"/>
    </row>
    <row r="14" spans="1:9" x14ac:dyDescent="0.2">
      <c r="A14" s="50">
        <v>560032</v>
      </c>
      <c r="B14" s="51" t="s">
        <v>27</v>
      </c>
      <c r="C14" s="53">
        <v>18</v>
      </c>
      <c r="D14" s="53">
        <v>52</v>
      </c>
      <c r="E14" s="77">
        <v>0.34620000000000001</v>
      </c>
      <c r="F14" s="55">
        <v>0.84</v>
      </c>
      <c r="G14" s="56">
        <f>F14*VLOOKUP(A14,'[1]8.Весовые коэф.'!$A$6:$G$65,7,0)</f>
        <v>0.84</v>
      </c>
      <c r="H14" s="60"/>
      <c r="I14" s="59"/>
    </row>
    <row r="15" spans="1:9" x14ac:dyDescent="0.2">
      <c r="A15" s="50">
        <v>560033</v>
      </c>
      <c r="B15" s="51" t="s">
        <v>28</v>
      </c>
      <c r="C15" s="53">
        <v>44</v>
      </c>
      <c r="D15" s="53">
        <v>81</v>
      </c>
      <c r="E15" s="77">
        <v>0.54320000000000002</v>
      </c>
      <c r="F15" s="55">
        <v>1.39</v>
      </c>
      <c r="G15" s="56">
        <f>F15*VLOOKUP(A15,'[1]8.Весовые коэф.'!$A$6:$G$65,7,0)</f>
        <v>1.39</v>
      </c>
      <c r="H15" s="60"/>
      <c r="I15" s="59"/>
    </row>
    <row r="16" spans="1:9" x14ac:dyDescent="0.2">
      <c r="A16" s="50">
        <v>560034</v>
      </c>
      <c r="B16" s="51" t="s">
        <v>29</v>
      </c>
      <c r="C16" s="53">
        <v>32</v>
      </c>
      <c r="D16" s="53">
        <v>68</v>
      </c>
      <c r="E16" s="77">
        <v>0.47060000000000002</v>
      </c>
      <c r="F16" s="55">
        <v>1.19</v>
      </c>
      <c r="G16" s="56">
        <f>F16*VLOOKUP(A16,'[1]8.Весовые коэф.'!$A$6:$G$65,7,0)</f>
        <v>1.19</v>
      </c>
      <c r="H16" s="60"/>
      <c r="I16" s="59"/>
    </row>
    <row r="17" spans="1:9" x14ac:dyDescent="0.2">
      <c r="A17" s="50">
        <v>560035</v>
      </c>
      <c r="B17" s="51" t="s">
        <v>30</v>
      </c>
      <c r="C17" s="53">
        <v>0</v>
      </c>
      <c r="D17" s="53">
        <v>0</v>
      </c>
      <c r="E17" s="77">
        <v>0</v>
      </c>
      <c r="F17" s="55">
        <v>0</v>
      </c>
      <c r="G17" s="56">
        <f>F17*VLOOKUP(A17,'[1]8.Весовые коэф.'!$A$6:$G$65,7,0)</f>
        <v>0</v>
      </c>
      <c r="H17" s="60"/>
      <c r="I17" s="59"/>
    </row>
    <row r="18" spans="1:9" x14ac:dyDescent="0.2">
      <c r="A18" s="50">
        <v>560036</v>
      </c>
      <c r="B18" s="51" t="s">
        <v>26</v>
      </c>
      <c r="C18" s="53">
        <v>28</v>
      </c>
      <c r="D18" s="53">
        <v>107</v>
      </c>
      <c r="E18" s="77">
        <v>0.26169999999999999</v>
      </c>
      <c r="F18" s="55">
        <v>0.6</v>
      </c>
      <c r="G18" s="56">
        <f>F18*VLOOKUP(A18,'[1]8.Весовые коэф.'!$A$6:$G$65,7,0)</f>
        <v>0.49</v>
      </c>
      <c r="H18" s="60"/>
      <c r="I18" s="59"/>
    </row>
    <row r="19" spans="1:9" x14ac:dyDescent="0.2">
      <c r="A19" s="50">
        <v>560041</v>
      </c>
      <c r="B19" s="51" t="s">
        <v>32</v>
      </c>
      <c r="C19" s="53">
        <v>0</v>
      </c>
      <c r="D19" s="53">
        <v>0</v>
      </c>
      <c r="E19" s="77">
        <v>0</v>
      </c>
      <c r="F19" s="55">
        <v>0</v>
      </c>
      <c r="G19" s="56">
        <f>F19*VLOOKUP(A19,'[1]8.Весовые коэф.'!$A$6:$G$65,7,0)</f>
        <v>0</v>
      </c>
      <c r="H19" s="60"/>
      <c r="I19" s="59"/>
    </row>
    <row r="20" spans="1:9" x14ac:dyDescent="0.2">
      <c r="A20" s="50">
        <v>560043</v>
      </c>
      <c r="B20" s="51" t="s">
        <v>33</v>
      </c>
      <c r="C20" s="53">
        <v>18</v>
      </c>
      <c r="D20" s="53">
        <v>45</v>
      </c>
      <c r="E20" s="77">
        <v>0.4</v>
      </c>
      <c r="F20" s="55">
        <v>0.99</v>
      </c>
      <c r="G20" s="56">
        <f>F20*VLOOKUP(A20,'[1]8.Весовые коэф.'!$A$6:$G$65,7,0)</f>
        <v>0.79</v>
      </c>
      <c r="H20" s="60"/>
      <c r="I20" s="59"/>
    </row>
    <row r="21" spans="1:9" x14ac:dyDescent="0.2">
      <c r="A21" s="50">
        <v>560045</v>
      </c>
      <c r="B21" s="51" t="s">
        <v>34</v>
      </c>
      <c r="C21" s="53">
        <v>14</v>
      </c>
      <c r="D21" s="53">
        <v>62</v>
      </c>
      <c r="E21" s="77">
        <v>0.2258</v>
      </c>
      <c r="F21" s="55">
        <v>0.5</v>
      </c>
      <c r="G21" s="56">
        <f>F21*VLOOKUP(A21,'[1]8.Весовые коэф.'!$A$6:$G$65,7,0)</f>
        <v>0.39</v>
      </c>
      <c r="H21" s="60"/>
      <c r="I21" s="59"/>
    </row>
    <row r="22" spans="1:9" x14ac:dyDescent="0.2">
      <c r="A22" s="50">
        <v>560047</v>
      </c>
      <c r="B22" s="51" t="s">
        <v>35</v>
      </c>
      <c r="C22" s="53">
        <v>20</v>
      </c>
      <c r="D22" s="53">
        <v>78</v>
      </c>
      <c r="E22" s="77">
        <v>0.25640000000000002</v>
      </c>
      <c r="F22" s="55">
        <v>0.59</v>
      </c>
      <c r="G22" s="56">
        <f>F22*VLOOKUP(A22,'[1]8.Весовые коэф.'!$A$6:$G$65,7,0)</f>
        <v>0.46</v>
      </c>
      <c r="H22" s="60"/>
      <c r="I22" s="59"/>
    </row>
    <row r="23" spans="1:9" x14ac:dyDescent="0.2">
      <c r="A23" s="50">
        <v>560052</v>
      </c>
      <c r="B23" s="51" t="s">
        <v>37</v>
      </c>
      <c r="C23" s="53">
        <v>3</v>
      </c>
      <c r="D23" s="53">
        <v>62</v>
      </c>
      <c r="E23" s="77">
        <v>4.8399999999999999E-2</v>
      </c>
      <c r="F23" s="55">
        <v>0</v>
      </c>
      <c r="G23" s="56">
        <f>F23*VLOOKUP(A23,'[1]8.Весовые коэф.'!$A$6:$G$65,7,0)</f>
        <v>0</v>
      </c>
      <c r="H23" s="60"/>
      <c r="I23" s="59"/>
    </row>
    <row r="24" spans="1:9" x14ac:dyDescent="0.2">
      <c r="A24" s="50">
        <v>560053</v>
      </c>
      <c r="B24" s="51" t="s">
        <v>38</v>
      </c>
      <c r="C24" s="53">
        <v>9</v>
      </c>
      <c r="D24" s="53">
        <v>24</v>
      </c>
      <c r="E24" s="77">
        <v>0.375</v>
      </c>
      <c r="F24" s="55">
        <v>0.92</v>
      </c>
      <c r="G24" s="56">
        <f>F24*VLOOKUP(A24,'[1]8.Весовые коэф.'!$A$6:$G$65,7,0)</f>
        <v>0.72</v>
      </c>
      <c r="H24" s="60"/>
      <c r="I24" s="59"/>
    </row>
    <row r="25" spans="1:9" x14ac:dyDescent="0.2">
      <c r="A25" s="50">
        <v>560054</v>
      </c>
      <c r="B25" s="51" t="s">
        <v>39</v>
      </c>
      <c r="C25" s="53">
        <v>10</v>
      </c>
      <c r="D25" s="53">
        <v>31</v>
      </c>
      <c r="E25" s="77">
        <v>0.3226</v>
      </c>
      <c r="F25" s="55">
        <v>0.77</v>
      </c>
      <c r="G25" s="56">
        <f>F25*VLOOKUP(A25,'[1]8.Весовые коэф.'!$A$6:$G$65,7,0)</f>
        <v>0.57999999999999996</v>
      </c>
      <c r="H25" s="60"/>
      <c r="I25" s="59"/>
    </row>
    <row r="26" spans="1:9" x14ac:dyDescent="0.2">
      <c r="A26" s="50">
        <v>560055</v>
      </c>
      <c r="B26" s="51" t="s">
        <v>40</v>
      </c>
      <c r="C26" s="53">
        <v>10</v>
      </c>
      <c r="D26" s="53">
        <v>28</v>
      </c>
      <c r="E26" s="77">
        <v>0.35709999999999997</v>
      </c>
      <c r="F26" s="55">
        <v>0.87</v>
      </c>
      <c r="G26" s="56">
        <f>F26*VLOOKUP(A26,'[1]8.Весовые коэф.'!$A$6:$G$65,7,0)</f>
        <v>0.7</v>
      </c>
      <c r="H26" s="60"/>
      <c r="I26" s="59"/>
    </row>
    <row r="27" spans="1:9" x14ac:dyDescent="0.2">
      <c r="A27" s="50">
        <v>560056</v>
      </c>
      <c r="B27" s="51" t="s">
        <v>41</v>
      </c>
      <c r="C27" s="53">
        <v>4</v>
      </c>
      <c r="D27" s="53">
        <v>50</v>
      </c>
      <c r="E27" s="77">
        <v>0.08</v>
      </c>
      <c r="F27" s="55">
        <v>0.09</v>
      </c>
      <c r="G27" s="56">
        <f>F27*VLOOKUP(A27,'[1]8.Весовые коэф.'!$A$6:$G$65,7,0)</f>
        <v>7.0000000000000007E-2</v>
      </c>
      <c r="H27" s="60"/>
      <c r="I27" s="59"/>
    </row>
    <row r="28" spans="1:9" x14ac:dyDescent="0.2">
      <c r="A28" s="50">
        <v>560057</v>
      </c>
      <c r="B28" s="51" t="s">
        <v>42</v>
      </c>
      <c r="C28" s="53">
        <v>16</v>
      </c>
      <c r="D28" s="53">
        <v>24</v>
      </c>
      <c r="E28" s="77">
        <v>0.66669999999999996</v>
      </c>
      <c r="F28" s="55">
        <v>1.74</v>
      </c>
      <c r="G28" s="56">
        <f>F28*VLOOKUP(A28,'[1]8.Весовые коэф.'!$A$6:$G$65,7,0)</f>
        <v>1.37</v>
      </c>
      <c r="H28" s="60"/>
      <c r="I28" s="59"/>
    </row>
    <row r="29" spans="1:9" x14ac:dyDescent="0.2">
      <c r="A29" s="50">
        <v>560058</v>
      </c>
      <c r="B29" s="51" t="s">
        <v>43</v>
      </c>
      <c r="C29" s="53">
        <v>5</v>
      </c>
      <c r="D29" s="53">
        <v>58</v>
      </c>
      <c r="E29" s="77">
        <v>8.6199999999999999E-2</v>
      </c>
      <c r="F29" s="55">
        <v>0.11</v>
      </c>
      <c r="G29" s="56">
        <f>F29*VLOOKUP(A29,'[1]8.Весовые коэф.'!$A$6:$G$65,7,0)</f>
        <v>0.09</v>
      </c>
      <c r="H29" s="60"/>
      <c r="I29" s="59"/>
    </row>
    <row r="30" spans="1:9" x14ac:dyDescent="0.2">
      <c r="A30" s="50">
        <v>560059</v>
      </c>
      <c r="B30" s="51" t="s">
        <v>44</v>
      </c>
      <c r="C30" s="53">
        <v>16</v>
      </c>
      <c r="D30" s="53">
        <v>23</v>
      </c>
      <c r="E30" s="77">
        <v>0.69569999999999999</v>
      </c>
      <c r="F30" s="55">
        <v>1.82</v>
      </c>
      <c r="G30" s="56">
        <f>F30*VLOOKUP(A30,'[1]8.Весовые коэф.'!$A$6:$G$65,7,0)</f>
        <v>1.46</v>
      </c>
      <c r="H30" s="60"/>
      <c r="I30" s="59"/>
    </row>
    <row r="31" spans="1:9" x14ac:dyDescent="0.2">
      <c r="A31" s="50">
        <v>560060</v>
      </c>
      <c r="B31" s="51" t="s">
        <v>45</v>
      </c>
      <c r="C31" s="53">
        <v>9</v>
      </c>
      <c r="D31" s="53">
        <v>13</v>
      </c>
      <c r="E31" s="77">
        <v>0.69230000000000003</v>
      </c>
      <c r="F31" s="55">
        <v>1.81</v>
      </c>
      <c r="G31" s="56">
        <f>F31*VLOOKUP(A31,'[1]8.Весовые коэф.'!$A$6:$G$65,7,0)</f>
        <v>1.39</v>
      </c>
      <c r="H31" s="60"/>
      <c r="I31" s="59"/>
    </row>
    <row r="32" spans="1:9" x14ac:dyDescent="0.2">
      <c r="A32" s="50">
        <v>560061</v>
      </c>
      <c r="B32" s="51" t="s">
        <v>46</v>
      </c>
      <c r="C32" s="53">
        <v>10</v>
      </c>
      <c r="D32" s="53">
        <v>40</v>
      </c>
      <c r="E32" s="77">
        <v>0.25</v>
      </c>
      <c r="F32" s="55">
        <v>0.56999999999999995</v>
      </c>
      <c r="G32" s="56">
        <f>F32*VLOOKUP(A32,'[1]8.Весовые коэф.'!$A$6:$G$65,7,0)</f>
        <v>0.44</v>
      </c>
      <c r="H32" s="60"/>
      <c r="I32" s="59"/>
    </row>
    <row r="33" spans="1:9" x14ac:dyDescent="0.2">
      <c r="A33" s="50">
        <v>560062</v>
      </c>
      <c r="B33" s="51" t="s">
        <v>47</v>
      </c>
      <c r="C33" s="53">
        <v>3</v>
      </c>
      <c r="D33" s="53">
        <v>19</v>
      </c>
      <c r="E33" s="77">
        <v>0.15790000000000001</v>
      </c>
      <c r="F33" s="55">
        <v>0.31</v>
      </c>
      <c r="G33" s="56">
        <f>F33*VLOOKUP(A33,'[1]8.Весовые коэф.'!$A$6:$G$65,7,0)</f>
        <v>0.25</v>
      </c>
      <c r="H33" s="60"/>
      <c r="I33" s="59"/>
    </row>
    <row r="34" spans="1:9" x14ac:dyDescent="0.2">
      <c r="A34" s="50">
        <v>560063</v>
      </c>
      <c r="B34" s="51" t="s">
        <v>48</v>
      </c>
      <c r="C34" s="53">
        <v>6</v>
      </c>
      <c r="D34" s="53">
        <v>29</v>
      </c>
      <c r="E34" s="77">
        <v>0.2069</v>
      </c>
      <c r="F34" s="55">
        <v>0.45</v>
      </c>
      <c r="G34" s="56">
        <f>F34*VLOOKUP(A34,'[1]8.Весовые коэф.'!$A$6:$G$65,7,0)</f>
        <v>0.35</v>
      </c>
      <c r="H34" s="60"/>
      <c r="I34" s="59"/>
    </row>
    <row r="35" spans="1:9" x14ac:dyDescent="0.2">
      <c r="A35" s="50">
        <v>560064</v>
      </c>
      <c r="B35" s="51" t="s">
        <v>49</v>
      </c>
      <c r="C35" s="53">
        <v>54</v>
      </c>
      <c r="D35" s="53">
        <v>74</v>
      </c>
      <c r="E35" s="77">
        <v>0.72970000000000002</v>
      </c>
      <c r="F35" s="55">
        <v>1.92</v>
      </c>
      <c r="G35" s="56">
        <f>F35*VLOOKUP(A35,'[1]8.Весовые коэф.'!$A$6:$G$65,7,0)</f>
        <v>1.48</v>
      </c>
      <c r="H35" s="60"/>
      <c r="I35" s="59"/>
    </row>
    <row r="36" spans="1:9" x14ac:dyDescent="0.2">
      <c r="A36" s="50">
        <v>560065</v>
      </c>
      <c r="B36" s="51" t="s">
        <v>50</v>
      </c>
      <c r="C36" s="53">
        <v>9</v>
      </c>
      <c r="D36" s="53">
        <v>25</v>
      </c>
      <c r="E36" s="77">
        <v>0.36</v>
      </c>
      <c r="F36" s="55">
        <v>0.88</v>
      </c>
      <c r="G36" s="56">
        <f>F36*VLOOKUP(A36,'[1]8.Весовые коэф.'!$A$6:$G$65,7,0)</f>
        <v>0.71</v>
      </c>
      <c r="H36" s="60"/>
      <c r="I36" s="59"/>
    </row>
    <row r="37" spans="1:9" x14ac:dyDescent="0.2">
      <c r="A37" s="50">
        <v>560066</v>
      </c>
      <c r="B37" s="51" t="s">
        <v>51</v>
      </c>
      <c r="C37" s="53">
        <v>6</v>
      </c>
      <c r="D37" s="53">
        <v>23</v>
      </c>
      <c r="E37" s="77">
        <v>0.26090000000000002</v>
      </c>
      <c r="F37" s="55">
        <v>0.6</v>
      </c>
      <c r="G37" s="56">
        <f>F37*VLOOKUP(A37,'[1]8.Весовые коэф.'!$A$6:$G$65,7,0)</f>
        <v>0.48</v>
      </c>
      <c r="H37" s="60"/>
      <c r="I37" s="59"/>
    </row>
    <row r="38" spans="1:9" x14ac:dyDescent="0.2">
      <c r="A38" s="50">
        <v>560067</v>
      </c>
      <c r="B38" s="51" t="s">
        <v>52</v>
      </c>
      <c r="C38" s="53">
        <v>16</v>
      </c>
      <c r="D38" s="53">
        <v>42</v>
      </c>
      <c r="E38" s="77">
        <v>0.38100000000000001</v>
      </c>
      <c r="F38" s="55">
        <v>0.94</v>
      </c>
      <c r="G38" s="56">
        <f>F38*VLOOKUP(A38,'[1]8.Весовые коэф.'!$A$6:$G$65,7,0)</f>
        <v>0.71</v>
      </c>
      <c r="H38" s="60"/>
      <c r="I38" s="59"/>
    </row>
    <row r="39" spans="1:9" x14ac:dyDescent="0.2">
      <c r="A39" s="50">
        <v>560068</v>
      </c>
      <c r="B39" s="51" t="s">
        <v>53</v>
      </c>
      <c r="C39" s="53">
        <v>20</v>
      </c>
      <c r="D39" s="53">
        <v>53</v>
      </c>
      <c r="E39" s="77">
        <v>0.37740000000000001</v>
      </c>
      <c r="F39" s="55">
        <v>0.93</v>
      </c>
      <c r="G39" s="56">
        <f>F39*VLOOKUP(A39,'[1]8.Весовые коэф.'!$A$6:$G$65,7,0)</f>
        <v>0.72</v>
      </c>
      <c r="H39" s="60"/>
      <c r="I39" s="59"/>
    </row>
    <row r="40" spans="1:9" x14ac:dyDescent="0.2">
      <c r="A40" s="50">
        <v>560069</v>
      </c>
      <c r="B40" s="51" t="s">
        <v>54</v>
      </c>
      <c r="C40" s="53">
        <v>3</v>
      </c>
      <c r="D40" s="53">
        <v>26</v>
      </c>
      <c r="E40" s="77">
        <v>0.1154</v>
      </c>
      <c r="F40" s="55">
        <v>0.19</v>
      </c>
      <c r="G40" s="56">
        <f>F40*VLOOKUP(A40,'[1]8.Весовые коэф.'!$A$6:$G$65,7,0)</f>
        <v>0.15</v>
      </c>
      <c r="H40" s="60"/>
      <c r="I40" s="59"/>
    </row>
    <row r="41" spans="1:9" x14ac:dyDescent="0.2">
      <c r="A41" s="50">
        <v>560070</v>
      </c>
      <c r="B41" s="51" t="s">
        <v>55</v>
      </c>
      <c r="C41" s="53">
        <v>82</v>
      </c>
      <c r="D41" s="53">
        <v>94</v>
      </c>
      <c r="E41" s="77">
        <v>0.87229999999999996</v>
      </c>
      <c r="F41" s="55">
        <v>2.3199999999999998</v>
      </c>
      <c r="G41" s="56">
        <f>F41*VLOOKUP(A41,'[1]8.Весовые коэф.'!$A$6:$G$65,7,0)*0</f>
        <v>0</v>
      </c>
      <c r="H41" s="114">
        <v>1</v>
      </c>
      <c r="I41" s="59"/>
    </row>
    <row r="42" spans="1:9" x14ac:dyDescent="0.2">
      <c r="A42" s="50">
        <v>560071</v>
      </c>
      <c r="B42" s="51" t="s">
        <v>56</v>
      </c>
      <c r="C42" s="53">
        <v>10</v>
      </c>
      <c r="D42" s="53">
        <v>32</v>
      </c>
      <c r="E42" s="77">
        <v>0.3125</v>
      </c>
      <c r="F42" s="55">
        <v>0.74</v>
      </c>
      <c r="G42" s="56">
        <f>F42*VLOOKUP(A42,'[1]8.Весовые коэф.'!$A$6:$G$65,7,0)</f>
        <v>0.56000000000000005</v>
      </c>
      <c r="H42" s="60"/>
      <c r="I42" s="59"/>
    </row>
    <row r="43" spans="1:9" x14ac:dyDescent="0.2">
      <c r="A43" s="50">
        <v>560072</v>
      </c>
      <c r="B43" s="51" t="s">
        <v>57</v>
      </c>
      <c r="C43" s="53">
        <v>10</v>
      </c>
      <c r="D43" s="53">
        <v>34</v>
      </c>
      <c r="E43" s="77">
        <v>0.29409999999999997</v>
      </c>
      <c r="F43" s="55">
        <v>0.69</v>
      </c>
      <c r="G43" s="56">
        <f>F43*VLOOKUP(A43,'[1]8.Весовые коэф.'!$A$6:$G$65,7,0)</f>
        <v>0.55000000000000004</v>
      </c>
      <c r="H43" s="60"/>
      <c r="I43" s="59"/>
    </row>
    <row r="44" spans="1:9" x14ac:dyDescent="0.2">
      <c r="A44" s="50">
        <v>560073</v>
      </c>
      <c r="B44" s="51" t="s">
        <v>58</v>
      </c>
      <c r="C44" s="53">
        <v>17</v>
      </c>
      <c r="D44" s="53">
        <v>33</v>
      </c>
      <c r="E44" s="77">
        <v>0.51519999999999999</v>
      </c>
      <c r="F44" s="55">
        <v>1.32</v>
      </c>
      <c r="G44" s="56">
        <f>F44*VLOOKUP(A44,'[1]8.Весовые коэф.'!$A$6:$G$65,7,0)</f>
        <v>1.1000000000000001</v>
      </c>
      <c r="H44" s="60"/>
      <c r="I44" s="59"/>
    </row>
    <row r="45" spans="1:9" x14ac:dyDescent="0.2">
      <c r="A45" s="50">
        <v>560074</v>
      </c>
      <c r="B45" s="51" t="s">
        <v>59</v>
      </c>
      <c r="C45" s="53">
        <v>23</v>
      </c>
      <c r="D45" s="53">
        <v>42</v>
      </c>
      <c r="E45" s="77">
        <v>0.54759999999999998</v>
      </c>
      <c r="F45" s="55">
        <v>1.41</v>
      </c>
      <c r="G45" s="56">
        <f>F45*VLOOKUP(A45,'[1]8.Весовые коэф.'!$A$6:$G$65,7,0)</f>
        <v>1.07</v>
      </c>
      <c r="H45" s="60"/>
      <c r="I45" s="59"/>
    </row>
    <row r="46" spans="1:9" x14ac:dyDescent="0.2">
      <c r="A46" s="50">
        <v>560075</v>
      </c>
      <c r="B46" s="51" t="s">
        <v>60</v>
      </c>
      <c r="C46" s="53">
        <v>54</v>
      </c>
      <c r="D46" s="53">
        <v>90</v>
      </c>
      <c r="E46" s="77">
        <v>0.6</v>
      </c>
      <c r="F46" s="55">
        <v>1.55</v>
      </c>
      <c r="G46" s="56">
        <f>F46*VLOOKUP(A46,'[1]8.Весовые коэф.'!$A$6:$G$65,7,0)</f>
        <v>1.19</v>
      </c>
      <c r="H46" s="60"/>
      <c r="I46" s="59"/>
    </row>
    <row r="47" spans="1:9" x14ac:dyDescent="0.2">
      <c r="A47" s="50">
        <v>560076</v>
      </c>
      <c r="B47" s="51" t="s">
        <v>61</v>
      </c>
      <c r="C47" s="53">
        <v>6</v>
      </c>
      <c r="D47" s="53">
        <v>13</v>
      </c>
      <c r="E47" s="77">
        <v>0.46150000000000002</v>
      </c>
      <c r="F47" s="55">
        <v>1.1599999999999999</v>
      </c>
      <c r="G47" s="56">
        <f>F47*VLOOKUP(A47,'[1]8.Весовые коэф.'!$A$6:$G$65,7,0)</f>
        <v>0.9</v>
      </c>
      <c r="H47" s="60"/>
      <c r="I47" s="59"/>
    </row>
    <row r="48" spans="1:9" x14ac:dyDescent="0.2">
      <c r="A48" s="50">
        <v>560077</v>
      </c>
      <c r="B48" s="51" t="s">
        <v>62</v>
      </c>
      <c r="C48" s="53">
        <v>13</v>
      </c>
      <c r="D48" s="53">
        <v>24</v>
      </c>
      <c r="E48" s="77">
        <v>0.54169999999999996</v>
      </c>
      <c r="F48" s="55">
        <v>1.39</v>
      </c>
      <c r="G48" s="56">
        <f>F48*VLOOKUP(A48,'[1]8.Весовые коэф.'!$A$6:$G$65,7,0)</f>
        <v>1.1499999999999999</v>
      </c>
      <c r="H48" s="60"/>
      <c r="I48" s="59"/>
    </row>
    <row r="49" spans="1:9" x14ac:dyDescent="0.2">
      <c r="A49" s="50">
        <v>560078</v>
      </c>
      <c r="B49" s="51" t="s">
        <v>63</v>
      </c>
      <c r="C49" s="53">
        <v>16</v>
      </c>
      <c r="D49" s="53">
        <v>82</v>
      </c>
      <c r="E49" s="77">
        <v>0.1951</v>
      </c>
      <c r="F49" s="55">
        <v>0.41</v>
      </c>
      <c r="G49" s="56">
        <f>F49*VLOOKUP(A49,'[1]8.Весовые коэф.'!$A$6:$G$65,7,0)</f>
        <v>0.31</v>
      </c>
      <c r="H49" s="60"/>
      <c r="I49" s="59"/>
    </row>
    <row r="50" spans="1:9" x14ac:dyDescent="0.2">
      <c r="A50" s="50">
        <v>560079</v>
      </c>
      <c r="B50" s="51" t="s">
        <v>64</v>
      </c>
      <c r="C50" s="53">
        <v>34</v>
      </c>
      <c r="D50" s="53">
        <v>78</v>
      </c>
      <c r="E50" s="77">
        <v>0.43590000000000001</v>
      </c>
      <c r="F50" s="55">
        <v>1.0900000000000001</v>
      </c>
      <c r="G50" s="56">
        <f>F50*VLOOKUP(A50,'[1]8.Весовые коэф.'!$A$6:$G$65,7,0)</f>
        <v>0.85</v>
      </c>
      <c r="H50" s="60"/>
      <c r="I50" s="59"/>
    </row>
    <row r="51" spans="1:9" x14ac:dyDescent="0.2">
      <c r="A51" s="50">
        <v>560080</v>
      </c>
      <c r="B51" s="51" t="s">
        <v>65</v>
      </c>
      <c r="C51" s="53">
        <v>3</v>
      </c>
      <c r="D51" s="53">
        <v>35</v>
      </c>
      <c r="E51" s="77">
        <v>8.5699999999999998E-2</v>
      </c>
      <c r="F51" s="55">
        <v>0.11</v>
      </c>
      <c r="G51" s="56">
        <f>F51*VLOOKUP(A51,'[1]8.Весовые коэф.'!$A$6:$G$65,7,0)</f>
        <v>0.08</v>
      </c>
      <c r="H51" s="60"/>
      <c r="I51" s="59"/>
    </row>
    <row r="52" spans="1:9" x14ac:dyDescent="0.2">
      <c r="A52" s="50">
        <v>560081</v>
      </c>
      <c r="B52" s="51" t="s">
        <v>66</v>
      </c>
      <c r="C52" s="53">
        <v>17</v>
      </c>
      <c r="D52" s="53">
        <v>45</v>
      </c>
      <c r="E52" s="77">
        <v>0.37780000000000002</v>
      </c>
      <c r="F52" s="55">
        <v>0.93</v>
      </c>
      <c r="G52" s="56">
        <f>F52*VLOOKUP(A52,'[1]8.Весовые коэф.'!$A$6:$G$65,7,0)</f>
        <v>0.7</v>
      </c>
      <c r="H52" s="60"/>
      <c r="I52" s="59"/>
    </row>
    <row r="53" spans="1:9" x14ac:dyDescent="0.2">
      <c r="A53" s="50">
        <v>560082</v>
      </c>
      <c r="B53" s="51" t="s">
        <v>67</v>
      </c>
      <c r="C53" s="53">
        <v>15</v>
      </c>
      <c r="D53" s="53">
        <v>32</v>
      </c>
      <c r="E53" s="77">
        <v>0.46879999999999999</v>
      </c>
      <c r="F53" s="55">
        <v>1.18</v>
      </c>
      <c r="G53" s="56">
        <f>F53*VLOOKUP(A53,'[1]8.Весовые коэф.'!$A$6:$G$65,7,0)</f>
        <v>0.94</v>
      </c>
      <c r="H53" s="60"/>
      <c r="I53" s="59"/>
    </row>
    <row r="54" spans="1:9" x14ac:dyDescent="0.2">
      <c r="A54" s="50">
        <v>560083</v>
      </c>
      <c r="B54" s="51" t="s">
        <v>68</v>
      </c>
      <c r="C54" s="53">
        <v>18</v>
      </c>
      <c r="D54" s="53">
        <v>57</v>
      </c>
      <c r="E54" s="77">
        <v>0.31580000000000003</v>
      </c>
      <c r="F54" s="55">
        <v>0.75</v>
      </c>
      <c r="G54" s="56">
        <f>F54*VLOOKUP(A54,'[1]8.Весовые коэф.'!$A$6:$G$65,7,0)</f>
        <v>0.61</v>
      </c>
      <c r="H54" s="60"/>
      <c r="I54" s="59"/>
    </row>
    <row r="55" spans="1:9" x14ac:dyDescent="0.2">
      <c r="A55" s="50">
        <v>560084</v>
      </c>
      <c r="B55" s="51" t="s">
        <v>69</v>
      </c>
      <c r="C55" s="53">
        <v>6</v>
      </c>
      <c r="D55" s="53">
        <v>34</v>
      </c>
      <c r="E55" s="77">
        <v>0.17649999999999999</v>
      </c>
      <c r="F55" s="55">
        <v>0.36</v>
      </c>
      <c r="G55" s="56">
        <f>F55*VLOOKUP(A55,'[1]8.Весовые коэф.'!$A$6:$G$65,7,0)</f>
        <v>0.27</v>
      </c>
      <c r="H55" s="60"/>
      <c r="I55" s="59"/>
    </row>
    <row r="56" spans="1:9" ht="25.5" x14ac:dyDescent="0.2">
      <c r="A56" s="50">
        <v>560085</v>
      </c>
      <c r="B56" s="51" t="s">
        <v>70</v>
      </c>
      <c r="C56" s="53">
        <v>0</v>
      </c>
      <c r="D56" s="53">
        <v>0</v>
      </c>
      <c r="E56" s="77">
        <v>0</v>
      </c>
      <c r="F56" s="55">
        <v>0</v>
      </c>
      <c r="G56" s="56">
        <f>F56*VLOOKUP(A56,'[1]8.Весовые коэф.'!$A$6:$G$65,7,0)</f>
        <v>0</v>
      </c>
      <c r="H56" s="60"/>
      <c r="I56" s="59"/>
    </row>
    <row r="57" spans="1:9" x14ac:dyDescent="0.2">
      <c r="A57" s="50">
        <v>560086</v>
      </c>
      <c r="B57" s="51" t="s">
        <v>71</v>
      </c>
      <c r="C57" s="53">
        <v>8</v>
      </c>
      <c r="D57" s="53">
        <v>38</v>
      </c>
      <c r="E57" s="77">
        <v>0.21049999999999999</v>
      </c>
      <c r="F57" s="55">
        <v>0.46</v>
      </c>
      <c r="G57" s="56">
        <f>F57*VLOOKUP(A57,'[1]8.Весовые коэф.'!$A$6:$G$65,7,0)</f>
        <v>0.44</v>
      </c>
      <c r="H57" s="60"/>
      <c r="I57" s="59"/>
    </row>
    <row r="58" spans="1:9" x14ac:dyDescent="0.2">
      <c r="A58" s="50">
        <v>560087</v>
      </c>
      <c r="B58" s="51" t="s">
        <v>72</v>
      </c>
      <c r="C58" s="53">
        <v>24</v>
      </c>
      <c r="D58" s="53">
        <v>51</v>
      </c>
      <c r="E58" s="77">
        <v>0.47060000000000002</v>
      </c>
      <c r="F58" s="55">
        <v>1.19</v>
      </c>
      <c r="G58" s="56">
        <f>F58*VLOOKUP(A58,'[1]8.Весовые коэф.'!$A$6:$G$65,7,0)*0</f>
        <v>0</v>
      </c>
      <c r="H58" s="114">
        <v>1</v>
      </c>
      <c r="I58" s="59"/>
    </row>
    <row r="59" spans="1:9" ht="25.5" x14ac:dyDescent="0.2">
      <c r="A59" s="50">
        <v>560088</v>
      </c>
      <c r="B59" s="51" t="s">
        <v>73</v>
      </c>
      <c r="C59" s="53">
        <v>1</v>
      </c>
      <c r="D59" s="53">
        <v>9</v>
      </c>
      <c r="E59" s="77">
        <v>0.1111</v>
      </c>
      <c r="F59" s="55">
        <v>0.18</v>
      </c>
      <c r="G59" s="56">
        <f>F59*VLOOKUP(A59,'[1]8.Весовые коэф.'!$A$6:$G$65,7,0)</f>
        <v>0.18</v>
      </c>
      <c r="H59" s="60"/>
      <c r="I59" s="59"/>
    </row>
    <row r="60" spans="1:9" ht="25.5" x14ac:dyDescent="0.2">
      <c r="A60" s="50">
        <v>560089</v>
      </c>
      <c r="B60" s="51" t="s">
        <v>74</v>
      </c>
      <c r="C60" s="53">
        <v>5</v>
      </c>
      <c r="D60" s="53">
        <v>11</v>
      </c>
      <c r="E60" s="77">
        <v>0.45450000000000002</v>
      </c>
      <c r="F60" s="55">
        <v>1.1399999999999999</v>
      </c>
      <c r="G60" s="56">
        <f>F60*VLOOKUP(A60,'[1]8.Весовые коэф.'!$A$6:$G$65,7,0)</f>
        <v>1.1399999999999999</v>
      </c>
      <c r="H60" s="60"/>
      <c r="I60" s="59"/>
    </row>
    <row r="61" spans="1:9" ht="25.5" x14ac:dyDescent="0.2">
      <c r="A61" s="50">
        <v>560096</v>
      </c>
      <c r="B61" s="51" t="s">
        <v>75</v>
      </c>
      <c r="C61" s="53">
        <v>0</v>
      </c>
      <c r="D61" s="53">
        <v>0</v>
      </c>
      <c r="E61" s="77">
        <v>0</v>
      </c>
      <c r="F61" s="55">
        <v>0</v>
      </c>
      <c r="G61" s="56">
        <f>F61*VLOOKUP(A61,'[1]8.Весовые коэф.'!$A$6:$G$65,7,0)</f>
        <v>0</v>
      </c>
      <c r="H61" s="57"/>
      <c r="I61" s="59"/>
    </row>
    <row r="62" spans="1:9" x14ac:dyDescent="0.2">
      <c r="A62" s="50">
        <v>560098</v>
      </c>
      <c r="B62" s="51" t="s">
        <v>76</v>
      </c>
      <c r="C62" s="53">
        <v>1</v>
      </c>
      <c r="D62" s="53">
        <v>3</v>
      </c>
      <c r="E62" s="77">
        <v>0.33329999999999999</v>
      </c>
      <c r="F62" s="55">
        <v>0.8</v>
      </c>
      <c r="G62" s="56">
        <f>F62*VLOOKUP(A62,'[1]8.Весовые коэф.'!$A$6:$G$65,7,0)</f>
        <v>0.8</v>
      </c>
      <c r="H62" s="57"/>
      <c r="I62" s="59"/>
    </row>
    <row r="63" spans="1:9" ht="25.5" x14ac:dyDescent="0.2">
      <c r="A63" s="50">
        <v>560099</v>
      </c>
      <c r="B63" s="51" t="s">
        <v>77</v>
      </c>
      <c r="C63" s="53">
        <v>0</v>
      </c>
      <c r="D63" s="53">
        <v>7</v>
      </c>
      <c r="E63" s="77">
        <v>0</v>
      </c>
      <c r="F63" s="55">
        <v>0</v>
      </c>
      <c r="G63" s="56">
        <f>F63*VLOOKUP(A63,'[1]8.Весовые коэф.'!$A$6:$G$65,7,0)</f>
        <v>0</v>
      </c>
      <c r="H63" s="57"/>
      <c r="I63" s="59"/>
    </row>
    <row r="64" spans="1:9" ht="25.5" x14ac:dyDescent="0.2">
      <c r="A64" s="50">
        <v>560206</v>
      </c>
      <c r="B64" s="51" t="s">
        <v>31</v>
      </c>
      <c r="C64" s="53">
        <v>37</v>
      </c>
      <c r="D64" s="53">
        <v>159</v>
      </c>
      <c r="E64" s="77">
        <v>0.23269999999999999</v>
      </c>
      <c r="F64" s="55">
        <v>0.52</v>
      </c>
      <c r="G64" s="56">
        <f>F64*VLOOKUP(A64,'[1]8.Весовые коэф.'!$A$6:$G$65,7,0)</f>
        <v>0.52</v>
      </c>
      <c r="H64" s="57"/>
      <c r="I64" s="59"/>
    </row>
    <row r="65" spans="1:9" ht="25.5" x14ac:dyDescent="0.2">
      <c r="A65" s="61">
        <v>560214</v>
      </c>
      <c r="B65" s="51" t="s">
        <v>36</v>
      </c>
      <c r="C65" s="53">
        <v>56</v>
      </c>
      <c r="D65" s="53">
        <v>195</v>
      </c>
      <c r="E65" s="77">
        <v>0.28720000000000001</v>
      </c>
      <c r="F65" s="55">
        <v>0.67</v>
      </c>
      <c r="G65" s="56">
        <f>F65*VLOOKUP(A65,'[1]8.Весовые коэф.'!$A$6:$G$65,7,0)</f>
        <v>0.51</v>
      </c>
      <c r="H65" s="62"/>
      <c r="I65" s="59"/>
    </row>
    <row r="66" spans="1:9" x14ac:dyDescent="0.2">
      <c r="A66" s="63"/>
      <c r="B66" s="64" t="s">
        <v>290</v>
      </c>
      <c r="C66" s="81">
        <v>1371</v>
      </c>
      <c r="D66" s="81">
        <v>3135</v>
      </c>
      <c r="E66" s="77">
        <v>0.43730000000000002</v>
      </c>
      <c r="F66" s="55"/>
      <c r="G66" s="56"/>
      <c r="H66" s="68"/>
      <c r="I66" s="69"/>
    </row>
  </sheetData>
  <mergeCells count="5">
    <mergeCell ref="A2:G2"/>
    <mergeCell ref="A3:G3"/>
    <mergeCell ref="A4:A5"/>
    <mergeCell ref="B4:B5"/>
    <mergeCell ref="F1:I1"/>
  </mergeCells>
  <pageMargins left="0.7" right="0.7" top="0.75" bottom="0.75" header="0.3" footer="0.3"/>
  <pageSetup paperSize="9" scale="98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view="pageBreakPreview" zoomScale="91" zoomScaleNormal="100" zoomScaleSheetLayoutView="91" workbookViewId="0">
      <pane xSplit="2" ySplit="5" topLeftCell="C60" activePane="bottomRight" state="frozen"/>
      <selection pane="topRight" activeCell="C1" sqref="C1"/>
      <selection pane="bottomLeft" activeCell="A6" sqref="A6"/>
      <selection pane="bottomRight" activeCell="G71" sqref="G71"/>
    </sheetView>
  </sheetViews>
  <sheetFormatPr defaultRowHeight="11.25" x14ac:dyDescent="0.2"/>
  <cols>
    <col min="2" max="2" width="31.6640625" customWidth="1"/>
    <col min="3" max="3" width="10.83203125" customWidth="1"/>
    <col min="5" max="5" width="13.33203125" customWidth="1"/>
    <col min="6" max="6" width="11.5" customWidth="1"/>
    <col min="7" max="7" width="19.5" customWidth="1"/>
    <col min="9" max="9" width="13.83203125" customWidth="1"/>
    <col min="10" max="10" width="12" customWidth="1"/>
    <col min="11" max="11" width="11.33203125" customWidth="1"/>
    <col min="13" max="13" width="15.33203125" customWidth="1"/>
    <col min="258" max="258" width="31.6640625" customWidth="1"/>
    <col min="261" max="261" width="13.33203125" customWidth="1"/>
    <col min="263" max="263" width="19.5" customWidth="1"/>
    <col min="265" max="265" width="13.83203125" customWidth="1"/>
    <col min="266" max="266" width="12" customWidth="1"/>
    <col min="269" max="269" width="15.33203125" customWidth="1"/>
    <col min="514" max="514" width="31.6640625" customWidth="1"/>
    <col min="517" max="517" width="13.33203125" customWidth="1"/>
    <col min="519" max="519" width="19.5" customWidth="1"/>
    <col min="521" max="521" width="13.83203125" customWidth="1"/>
    <col min="522" max="522" width="12" customWidth="1"/>
    <col min="525" max="525" width="15.33203125" customWidth="1"/>
    <col min="770" max="770" width="31.6640625" customWidth="1"/>
    <col min="773" max="773" width="13.33203125" customWidth="1"/>
    <col min="775" max="775" width="19.5" customWidth="1"/>
    <col min="777" max="777" width="13.83203125" customWidth="1"/>
    <col min="778" max="778" width="12" customWidth="1"/>
    <col min="781" max="781" width="15.33203125" customWidth="1"/>
    <col min="1026" max="1026" width="31.6640625" customWidth="1"/>
    <col min="1029" max="1029" width="13.33203125" customWidth="1"/>
    <col min="1031" max="1031" width="19.5" customWidth="1"/>
    <col min="1033" max="1033" width="13.83203125" customWidth="1"/>
    <col min="1034" max="1034" width="12" customWidth="1"/>
    <col min="1037" max="1037" width="15.33203125" customWidth="1"/>
    <col min="1282" max="1282" width="31.6640625" customWidth="1"/>
    <col min="1285" max="1285" width="13.33203125" customWidth="1"/>
    <col min="1287" max="1287" width="19.5" customWidth="1"/>
    <col min="1289" max="1289" width="13.83203125" customWidth="1"/>
    <col min="1290" max="1290" width="12" customWidth="1"/>
    <col min="1293" max="1293" width="15.33203125" customWidth="1"/>
    <col min="1538" max="1538" width="31.6640625" customWidth="1"/>
    <col min="1541" max="1541" width="13.33203125" customWidth="1"/>
    <col min="1543" max="1543" width="19.5" customWidth="1"/>
    <col min="1545" max="1545" width="13.83203125" customWidth="1"/>
    <col min="1546" max="1546" width="12" customWidth="1"/>
    <col min="1549" max="1549" width="15.33203125" customWidth="1"/>
    <col min="1794" max="1794" width="31.6640625" customWidth="1"/>
    <col min="1797" max="1797" width="13.33203125" customWidth="1"/>
    <col min="1799" max="1799" width="19.5" customWidth="1"/>
    <col min="1801" max="1801" width="13.83203125" customWidth="1"/>
    <col min="1802" max="1802" width="12" customWidth="1"/>
    <col min="1805" max="1805" width="15.33203125" customWidth="1"/>
    <col min="2050" max="2050" width="31.6640625" customWidth="1"/>
    <col min="2053" max="2053" width="13.33203125" customWidth="1"/>
    <col min="2055" max="2055" width="19.5" customWidth="1"/>
    <col min="2057" max="2057" width="13.83203125" customWidth="1"/>
    <col min="2058" max="2058" width="12" customWidth="1"/>
    <col min="2061" max="2061" width="15.33203125" customWidth="1"/>
    <col min="2306" max="2306" width="31.6640625" customWidth="1"/>
    <col min="2309" max="2309" width="13.33203125" customWidth="1"/>
    <col min="2311" max="2311" width="19.5" customWidth="1"/>
    <col min="2313" max="2313" width="13.83203125" customWidth="1"/>
    <col min="2314" max="2314" width="12" customWidth="1"/>
    <col min="2317" max="2317" width="15.33203125" customWidth="1"/>
    <col min="2562" max="2562" width="31.6640625" customWidth="1"/>
    <col min="2565" max="2565" width="13.33203125" customWidth="1"/>
    <col min="2567" max="2567" width="19.5" customWidth="1"/>
    <col min="2569" max="2569" width="13.83203125" customWidth="1"/>
    <col min="2570" max="2570" width="12" customWidth="1"/>
    <col min="2573" max="2573" width="15.33203125" customWidth="1"/>
    <col min="2818" max="2818" width="31.6640625" customWidth="1"/>
    <col min="2821" max="2821" width="13.33203125" customWidth="1"/>
    <col min="2823" max="2823" width="19.5" customWidth="1"/>
    <col min="2825" max="2825" width="13.83203125" customWidth="1"/>
    <col min="2826" max="2826" width="12" customWidth="1"/>
    <col min="2829" max="2829" width="15.33203125" customWidth="1"/>
    <col min="3074" max="3074" width="31.6640625" customWidth="1"/>
    <col min="3077" max="3077" width="13.33203125" customWidth="1"/>
    <col min="3079" max="3079" width="19.5" customWidth="1"/>
    <col min="3081" max="3081" width="13.83203125" customWidth="1"/>
    <col min="3082" max="3082" width="12" customWidth="1"/>
    <col min="3085" max="3085" width="15.33203125" customWidth="1"/>
    <col min="3330" max="3330" width="31.6640625" customWidth="1"/>
    <col min="3333" max="3333" width="13.33203125" customWidth="1"/>
    <col min="3335" max="3335" width="19.5" customWidth="1"/>
    <col min="3337" max="3337" width="13.83203125" customWidth="1"/>
    <col min="3338" max="3338" width="12" customWidth="1"/>
    <col min="3341" max="3341" width="15.33203125" customWidth="1"/>
    <col min="3586" max="3586" width="31.6640625" customWidth="1"/>
    <col min="3589" max="3589" width="13.33203125" customWidth="1"/>
    <col min="3591" max="3591" width="19.5" customWidth="1"/>
    <col min="3593" max="3593" width="13.83203125" customWidth="1"/>
    <col min="3594" max="3594" width="12" customWidth="1"/>
    <col min="3597" max="3597" width="15.33203125" customWidth="1"/>
    <col min="3842" max="3842" width="31.6640625" customWidth="1"/>
    <col min="3845" max="3845" width="13.33203125" customWidth="1"/>
    <col min="3847" max="3847" width="19.5" customWidth="1"/>
    <col min="3849" max="3849" width="13.83203125" customWidth="1"/>
    <col min="3850" max="3850" width="12" customWidth="1"/>
    <col min="3853" max="3853" width="15.33203125" customWidth="1"/>
    <col min="4098" max="4098" width="31.6640625" customWidth="1"/>
    <col min="4101" max="4101" width="13.33203125" customWidth="1"/>
    <col min="4103" max="4103" width="19.5" customWidth="1"/>
    <col min="4105" max="4105" width="13.83203125" customWidth="1"/>
    <col min="4106" max="4106" width="12" customWidth="1"/>
    <col min="4109" max="4109" width="15.33203125" customWidth="1"/>
    <col min="4354" max="4354" width="31.6640625" customWidth="1"/>
    <col min="4357" max="4357" width="13.33203125" customWidth="1"/>
    <col min="4359" max="4359" width="19.5" customWidth="1"/>
    <col min="4361" max="4361" width="13.83203125" customWidth="1"/>
    <col min="4362" max="4362" width="12" customWidth="1"/>
    <col min="4365" max="4365" width="15.33203125" customWidth="1"/>
    <col min="4610" max="4610" width="31.6640625" customWidth="1"/>
    <col min="4613" max="4613" width="13.33203125" customWidth="1"/>
    <col min="4615" max="4615" width="19.5" customWidth="1"/>
    <col min="4617" max="4617" width="13.83203125" customWidth="1"/>
    <col min="4618" max="4618" width="12" customWidth="1"/>
    <col min="4621" max="4621" width="15.33203125" customWidth="1"/>
    <col min="4866" max="4866" width="31.6640625" customWidth="1"/>
    <col min="4869" max="4869" width="13.33203125" customWidth="1"/>
    <col min="4871" max="4871" width="19.5" customWidth="1"/>
    <col min="4873" max="4873" width="13.83203125" customWidth="1"/>
    <col min="4874" max="4874" width="12" customWidth="1"/>
    <col min="4877" max="4877" width="15.33203125" customWidth="1"/>
    <col min="5122" max="5122" width="31.6640625" customWidth="1"/>
    <col min="5125" max="5125" width="13.33203125" customWidth="1"/>
    <col min="5127" max="5127" width="19.5" customWidth="1"/>
    <col min="5129" max="5129" width="13.83203125" customWidth="1"/>
    <col min="5130" max="5130" width="12" customWidth="1"/>
    <col min="5133" max="5133" width="15.33203125" customWidth="1"/>
    <col min="5378" max="5378" width="31.6640625" customWidth="1"/>
    <col min="5381" max="5381" width="13.33203125" customWidth="1"/>
    <col min="5383" max="5383" width="19.5" customWidth="1"/>
    <col min="5385" max="5385" width="13.83203125" customWidth="1"/>
    <col min="5386" max="5386" width="12" customWidth="1"/>
    <col min="5389" max="5389" width="15.33203125" customWidth="1"/>
    <col min="5634" max="5634" width="31.6640625" customWidth="1"/>
    <col min="5637" max="5637" width="13.33203125" customWidth="1"/>
    <col min="5639" max="5639" width="19.5" customWidth="1"/>
    <col min="5641" max="5641" width="13.83203125" customWidth="1"/>
    <col min="5642" max="5642" width="12" customWidth="1"/>
    <col min="5645" max="5645" width="15.33203125" customWidth="1"/>
    <col min="5890" max="5890" width="31.6640625" customWidth="1"/>
    <col min="5893" max="5893" width="13.33203125" customWidth="1"/>
    <col min="5895" max="5895" width="19.5" customWidth="1"/>
    <col min="5897" max="5897" width="13.83203125" customWidth="1"/>
    <col min="5898" max="5898" width="12" customWidth="1"/>
    <col min="5901" max="5901" width="15.33203125" customWidth="1"/>
    <col min="6146" max="6146" width="31.6640625" customWidth="1"/>
    <col min="6149" max="6149" width="13.33203125" customWidth="1"/>
    <col min="6151" max="6151" width="19.5" customWidth="1"/>
    <col min="6153" max="6153" width="13.83203125" customWidth="1"/>
    <col min="6154" max="6154" width="12" customWidth="1"/>
    <col min="6157" max="6157" width="15.33203125" customWidth="1"/>
    <col min="6402" max="6402" width="31.6640625" customWidth="1"/>
    <col min="6405" max="6405" width="13.33203125" customWidth="1"/>
    <col min="6407" max="6407" width="19.5" customWidth="1"/>
    <col min="6409" max="6409" width="13.83203125" customWidth="1"/>
    <col min="6410" max="6410" width="12" customWidth="1"/>
    <col min="6413" max="6413" width="15.33203125" customWidth="1"/>
    <col min="6658" max="6658" width="31.6640625" customWidth="1"/>
    <col min="6661" max="6661" width="13.33203125" customWidth="1"/>
    <col min="6663" max="6663" width="19.5" customWidth="1"/>
    <col min="6665" max="6665" width="13.83203125" customWidth="1"/>
    <col min="6666" max="6666" width="12" customWidth="1"/>
    <col min="6669" max="6669" width="15.33203125" customWidth="1"/>
    <col min="6914" max="6914" width="31.6640625" customWidth="1"/>
    <col min="6917" max="6917" width="13.33203125" customWidth="1"/>
    <col min="6919" max="6919" width="19.5" customWidth="1"/>
    <col min="6921" max="6921" width="13.83203125" customWidth="1"/>
    <col min="6922" max="6922" width="12" customWidth="1"/>
    <col min="6925" max="6925" width="15.33203125" customWidth="1"/>
    <col min="7170" max="7170" width="31.6640625" customWidth="1"/>
    <col min="7173" max="7173" width="13.33203125" customWidth="1"/>
    <col min="7175" max="7175" width="19.5" customWidth="1"/>
    <col min="7177" max="7177" width="13.83203125" customWidth="1"/>
    <col min="7178" max="7178" width="12" customWidth="1"/>
    <col min="7181" max="7181" width="15.33203125" customWidth="1"/>
    <col min="7426" max="7426" width="31.6640625" customWidth="1"/>
    <col min="7429" max="7429" width="13.33203125" customWidth="1"/>
    <col min="7431" max="7431" width="19.5" customWidth="1"/>
    <col min="7433" max="7433" width="13.83203125" customWidth="1"/>
    <col min="7434" max="7434" width="12" customWidth="1"/>
    <col min="7437" max="7437" width="15.33203125" customWidth="1"/>
    <col min="7682" max="7682" width="31.6640625" customWidth="1"/>
    <col min="7685" max="7685" width="13.33203125" customWidth="1"/>
    <col min="7687" max="7687" width="19.5" customWidth="1"/>
    <col min="7689" max="7689" width="13.83203125" customWidth="1"/>
    <col min="7690" max="7690" width="12" customWidth="1"/>
    <col min="7693" max="7693" width="15.33203125" customWidth="1"/>
    <col min="7938" max="7938" width="31.6640625" customWidth="1"/>
    <col min="7941" max="7941" width="13.33203125" customWidth="1"/>
    <col min="7943" max="7943" width="19.5" customWidth="1"/>
    <col min="7945" max="7945" width="13.83203125" customWidth="1"/>
    <col min="7946" max="7946" width="12" customWidth="1"/>
    <col min="7949" max="7949" width="15.33203125" customWidth="1"/>
    <col min="8194" max="8194" width="31.6640625" customWidth="1"/>
    <col min="8197" max="8197" width="13.33203125" customWidth="1"/>
    <col min="8199" max="8199" width="19.5" customWidth="1"/>
    <col min="8201" max="8201" width="13.83203125" customWidth="1"/>
    <col min="8202" max="8202" width="12" customWidth="1"/>
    <col min="8205" max="8205" width="15.33203125" customWidth="1"/>
    <col min="8450" max="8450" width="31.6640625" customWidth="1"/>
    <col min="8453" max="8453" width="13.33203125" customWidth="1"/>
    <col min="8455" max="8455" width="19.5" customWidth="1"/>
    <col min="8457" max="8457" width="13.83203125" customWidth="1"/>
    <col min="8458" max="8458" width="12" customWidth="1"/>
    <col min="8461" max="8461" width="15.33203125" customWidth="1"/>
    <col min="8706" max="8706" width="31.6640625" customWidth="1"/>
    <col min="8709" max="8709" width="13.33203125" customWidth="1"/>
    <col min="8711" max="8711" width="19.5" customWidth="1"/>
    <col min="8713" max="8713" width="13.83203125" customWidth="1"/>
    <col min="8714" max="8714" width="12" customWidth="1"/>
    <col min="8717" max="8717" width="15.33203125" customWidth="1"/>
    <col min="8962" max="8962" width="31.6640625" customWidth="1"/>
    <col min="8965" max="8965" width="13.33203125" customWidth="1"/>
    <col min="8967" max="8967" width="19.5" customWidth="1"/>
    <col min="8969" max="8969" width="13.83203125" customWidth="1"/>
    <col min="8970" max="8970" width="12" customWidth="1"/>
    <col min="8973" max="8973" width="15.33203125" customWidth="1"/>
    <col min="9218" max="9218" width="31.6640625" customWidth="1"/>
    <col min="9221" max="9221" width="13.33203125" customWidth="1"/>
    <col min="9223" max="9223" width="19.5" customWidth="1"/>
    <col min="9225" max="9225" width="13.83203125" customWidth="1"/>
    <col min="9226" max="9226" width="12" customWidth="1"/>
    <col min="9229" max="9229" width="15.33203125" customWidth="1"/>
    <col min="9474" max="9474" width="31.6640625" customWidth="1"/>
    <col min="9477" max="9477" width="13.33203125" customWidth="1"/>
    <col min="9479" max="9479" width="19.5" customWidth="1"/>
    <col min="9481" max="9481" width="13.83203125" customWidth="1"/>
    <col min="9482" max="9482" width="12" customWidth="1"/>
    <col min="9485" max="9485" width="15.33203125" customWidth="1"/>
    <col min="9730" max="9730" width="31.6640625" customWidth="1"/>
    <col min="9733" max="9733" width="13.33203125" customWidth="1"/>
    <col min="9735" max="9735" width="19.5" customWidth="1"/>
    <col min="9737" max="9737" width="13.83203125" customWidth="1"/>
    <col min="9738" max="9738" width="12" customWidth="1"/>
    <col min="9741" max="9741" width="15.33203125" customWidth="1"/>
    <col min="9986" max="9986" width="31.6640625" customWidth="1"/>
    <col min="9989" max="9989" width="13.33203125" customWidth="1"/>
    <col min="9991" max="9991" width="19.5" customWidth="1"/>
    <col min="9993" max="9993" width="13.83203125" customWidth="1"/>
    <col min="9994" max="9994" width="12" customWidth="1"/>
    <col min="9997" max="9997" width="15.33203125" customWidth="1"/>
    <col min="10242" max="10242" width="31.6640625" customWidth="1"/>
    <col min="10245" max="10245" width="13.33203125" customWidth="1"/>
    <col min="10247" max="10247" width="19.5" customWidth="1"/>
    <col min="10249" max="10249" width="13.83203125" customWidth="1"/>
    <col min="10250" max="10250" width="12" customWidth="1"/>
    <col min="10253" max="10253" width="15.33203125" customWidth="1"/>
    <col min="10498" max="10498" width="31.6640625" customWidth="1"/>
    <col min="10501" max="10501" width="13.33203125" customWidth="1"/>
    <col min="10503" max="10503" width="19.5" customWidth="1"/>
    <col min="10505" max="10505" width="13.83203125" customWidth="1"/>
    <col min="10506" max="10506" width="12" customWidth="1"/>
    <col min="10509" max="10509" width="15.33203125" customWidth="1"/>
    <col min="10754" max="10754" width="31.6640625" customWidth="1"/>
    <col min="10757" max="10757" width="13.33203125" customWidth="1"/>
    <col min="10759" max="10759" width="19.5" customWidth="1"/>
    <col min="10761" max="10761" width="13.83203125" customWidth="1"/>
    <col min="10762" max="10762" width="12" customWidth="1"/>
    <col min="10765" max="10765" width="15.33203125" customWidth="1"/>
    <col min="11010" max="11010" width="31.6640625" customWidth="1"/>
    <col min="11013" max="11013" width="13.33203125" customWidth="1"/>
    <col min="11015" max="11015" width="19.5" customWidth="1"/>
    <col min="11017" max="11017" width="13.83203125" customWidth="1"/>
    <col min="11018" max="11018" width="12" customWidth="1"/>
    <col min="11021" max="11021" width="15.33203125" customWidth="1"/>
    <col min="11266" max="11266" width="31.6640625" customWidth="1"/>
    <col min="11269" max="11269" width="13.33203125" customWidth="1"/>
    <col min="11271" max="11271" width="19.5" customWidth="1"/>
    <col min="11273" max="11273" width="13.83203125" customWidth="1"/>
    <col min="11274" max="11274" width="12" customWidth="1"/>
    <col min="11277" max="11277" width="15.33203125" customWidth="1"/>
    <col min="11522" max="11522" width="31.6640625" customWidth="1"/>
    <col min="11525" max="11525" width="13.33203125" customWidth="1"/>
    <col min="11527" max="11527" width="19.5" customWidth="1"/>
    <col min="11529" max="11529" width="13.83203125" customWidth="1"/>
    <col min="11530" max="11530" width="12" customWidth="1"/>
    <col min="11533" max="11533" width="15.33203125" customWidth="1"/>
    <col min="11778" max="11778" width="31.6640625" customWidth="1"/>
    <col min="11781" max="11781" width="13.33203125" customWidth="1"/>
    <col min="11783" max="11783" width="19.5" customWidth="1"/>
    <col min="11785" max="11785" width="13.83203125" customWidth="1"/>
    <col min="11786" max="11786" width="12" customWidth="1"/>
    <col min="11789" max="11789" width="15.33203125" customWidth="1"/>
    <col min="12034" max="12034" width="31.6640625" customWidth="1"/>
    <col min="12037" max="12037" width="13.33203125" customWidth="1"/>
    <col min="12039" max="12039" width="19.5" customWidth="1"/>
    <col min="12041" max="12041" width="13.83203125" customWidth="1"/>
    <col min="12042" max="12042" width="12" customWidth="1"/>
    <col min="12045" max="12045" width="15.33203125" customWidth="1"/>
    <col min="12290" max="12290" width="31.6640625" customWidth="1"/>
    <col min="12293" max="12293" width="13.33203125" customWidth="1"/>
    <col min="12295" max="12295" width="19.5" customWidth="1"/>
    <col min="12297" max="12297" width="13.83203125" customWidth="1"/>
    <col min="12298" max="12298" width="12" customWidth="1"/>
    <col min="12301" max="12301" width="15.33203125" customWidth="1"/>
    <col min="12546" max="12546" width="31.6640625" customWidth="1"/>
    <col min="12549" max="12549" width="13.33203125" customWidth="1"/>
    <col min="12551" max="12551" width="19.5" customWidth="1"/>
    <col min="12553" max="12553" width="13.83203125" customWidth="1"/>
    <col min="12554" max="12554" width="12" customWidth="1"/>
    <col min="12557" max="12557" width="15.33203125" customWidth="1"/>
    <col min="12802" max="12802" width="31.6640625" customWidth="1"/>
    <col min="12805" max="12805" width="13.33203125" customWidth="1"/>
    <col min="12807" max="12807" width="19.5" customWidth="1"/>
    <col min="12809" max="12809" width="13.83203125" customWidth="1"/>
    <col min="12810" max="12810" width="12" customWidth="1"/>
    <col min="12813" max="12813" width="15.33203125" customWidth="1"/>
    <col min="13058" max="13058" width="31.6640625" customWidth="1"/>
    <col min="13061" max="13061" width="13.33203125" customWidth="1"/>
    <col min="13063" max="13063" width="19.5" customWidth="1"/>
    <col min="13065" max="13065" width="13.83203125" customWidth="1"/>
    <col min="13066" max="13066" width="12" customWidth="1"/>
    <col min="13069" max="13069" width="15.33203125" customWidth="1"/>
    <col min="13314" max="13314" width="31.6640625" customWidth="1"/>
    <col min="13317" max="13317" width="13.33203125" customWidth="1"/>
    <col min="13319" max="13319" width="19.5" customWidth="1"/>
    <col min="13321" max="13321" width="13.83203125" customWidth="1"/>
    <col min="13322" max="13322" width="12" customWidth="1"/>
    <col min="13325" max="13325" width="15.33203125" customWidth="1"/>
    <col min="13570" max="13570" width="31.6640625" customWidth="1"/>
    <col min="13573" max="13573" width="13.33203125" customWidth="1"/>
    <col min="13575" max="13575" width="19.5" customWidth="1"/>
    <col min="13577" max="13577" width="13.83203125" customWidth="1"/>
    <col min="13578" max="13578" width="12" customWidth="1"/>
    <col min="13581" max="13581" width="15.33203125" customWidth="1"/>
    <col min="13826" max="13826" width="31.6640625" customWidth="1"/>
    <col min="13829" max="13829" width="13.33203125" customWidth="1"/>
    <col min="13831" max="13831" width="19.5" customWidth="1"/>
    <col min="13833" max="13833" width="13.83203125" customWidth="1"/>
    <col min="13834" max="13834" width="12" customWidth="1"/>
    <col min="13837" max="13837" width="15.33203125" customWidth="1"/>
    <col min="14082" max="14082" width="31.6640625" customWidth="1"/>
    <col min="14085" max="14085" width="13.33203125" customWidth="1"/>
    <col min="14087" max="14087" width="19.5" customWidth="1"/>
    <col min="14089" max="14089" width="13.83203125" customWidth="1"/>
    <col min="14090" max="14090" width="12" customWidth="1"/>
    <col min="14093" max="14093" width="15.33203125" customWidth="1"/>
    <col min="14338" max="14338" width="31.6640625" customWidth="1"/>
    <col min="14341" max="14341" width="13.33203125" customWidth="1"/>
    <col min="14343" max="14343" width="19.5" customWidth="1"/>
    <col min="14345" max="14345" width="13.83203125" customWidth="1"/>
    <col min="14346" max="14346" width="12" customWidth="1"/>
    <col min="14349" max="14349" width="15.33203125" customWidth="1"/>
    <col min="14594" max="14594" width="31.6640625" customWidth="1"/>
    <col min="14597" max="14597" width="13.33203125" customWidth="1"/>
    <col min="14599" max="14599" width="19.5" customWidth="1"/>
    <col min="14601" max="14601" width="13.83203125" customWidth="1"/>
    <col min="14602" max="14602" width="12" customWidth="1"/>
    <col min="14605" max="14605" width="15.33203125" customWidth="1"/>
    <col min="14850" max="14850" width="31.6640625" customWidth="1"/>
    <col min="14853" max="14853" width="13.33203125" customWidth="1"/>
    <col min="14855" max="14855" width="19.5" customWidth="1"/>
    <col min="14857" max="14857" width="13.83203125" customWidth="1"/>
    <col min="14858" max="14858" width="12" customWidth="1"/>
    <col min="14861" max="14861" width="15.33203125" customWidth="1"/>
    <col min="15106" max="15106" width="31.6640625" customWidth="1"/>
    <col min="15109" max="15109" width="13.33203125" customWidth="1"/>
    <col min="15111" max="15111" width="19.5" customWidth="1"/>
    <col min="15113" max="15113" width="13.83203125" customWidth="1"/>
    <col min="15114" max="15114" width="12" customWidth="1"/>
    <col min="15117" max="15117" width="15.33203125" customWidth="1"/>
    <col min="15362" max="15362" width="31.6640625" customWidth="1"/>
    <col min="15365" max="15365" width="13.33203125" customWidth="1"/>
    <col min="15367" max="15367" width="19.5" customWidth="1"/>
    <col min="15369" max="15369" width="13.83203125" customWidth="1"/>
    <col min="15370" max="15370" width="12" customWidth="1"/>
    <col min="15373" max="15373" width="15.33203125" customWidth="1"/>
    <col min="15618" max="15618" width="31.6640625" customWidth="1"/>
    <col min="15621" max="15621" width="13.33203125" customWidth="1"/>
    <col min="15623" max="15623" width="19.5" customWidth="1"/>
    <col min="15625" max="15625" width="13.83203125" customWidth="1"/>
    <col min="15626" max="15626" width="12" customWidth="1"/>
    <col min="15629" max="15629" width="15.33203125" customWidth="1"/>
    <col min="15874" max="15874" width="31.6640625" customWidth="1"/>
    <col min="15877" max="15877" width="13.33203125" customWidth="1"/>
    <col min="15879" max="15879" width="19.5" customWidth="1"/>
    <col min="15881" max="15881" width="13.83203125" customWidth="1"/>
    <col min="15882" max="15882" width="12" customWidth="1"/>
    <col min="15885" max="15885" width="15.33203125" customWidth="1"/>
    <col min="16130" max="16130" width="31.6640625" customWidth="1"/>
    <col min="16133" max="16133" width="13.33203125" customWidth="1"/>
    <col min="16135" max="16135" width="19.5" customWidth="1"/>
    <col min="16137" max="16137" width="13.83203125" customWidth="1"/>
    <col min="16138" max="16138" width="12" customWidth="1"/>
    <col min="16141" max="16141" width="15.33203125" customWidth="1"/>
  </cols>
  <sheetData>
    <row r="1" spans="1:13" ht="43.5" customHeight="1" x14ac:dyDescent="0.2">
      <c r="A1" s="85"/>
      <c r="B1" s="70"/>
      <c r="C1" s="70"/>
      <c r="D1" s="70"/>
      <c r="E1" s="70"/>
      <c r="F1" s="70"/>
      <c r="G1" s="39"/>
      <c r="H1" s="112"/>
      <c r="I1" s="39"/>
      <c r="J1" s="335" t="s">
        <v>444</v>
      </c>
      <c r="K1" s="335"/>
      <c r="L1" s="335"/>
      <c r="M1" s="335"/>
    </row>
    <row r="2" spans="1:13" ht="18" x14ac:dyDescent="0.25">
      <c r="A2" s="331" t="s">
        <v>396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</row>
    <row r="3" spans="1:13" s="113" customFormat="1" ht="58.5" customHeight="1" x14ac:dyDescent="0.2">
      <c r="A3" s="336" t="s">
        <v>397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</row>
    <row r="4" spans="1:13" ht="65.25" customHeight="1" x14ac:dyDescent="0.2">
      <c r="A4" s="337" t="s">
        <v>287</v>
      </c>
      <c r="B4" s="337" t="s">
        <v>364</v>
      </c>
      <c r="C4" s="339" t="s">
        <v>398</v>
      </c>
      <c r="D4" s="340"/>
      <c r="E4" s="341" t="s">
        <v>366</v>
      </c>
      <c r="F4" s="342"/>
      <c r="G4" s="343" t="s">
        <v>399</v>
      </c>
      <c r="H4" s="344"/>
      <c r="I4" s="345" t="s">
        <v>400</v>
      </c>
      <c r="J4" s="346"/>
      <c r="K4" s="347" t="s">
        <v>369</v>
      </c>
      <c r="L4" s="348"/>
      <c r="M4" s="43" t="s">
        <v>395</v>
      </c>
    </row>
    <row r="5" spans="1:13" ht="25.5" x14ac:dyDescent="0.2">
      <c r="A5" s="338"/>
      <c r="B5" s="338"/>
      <c r="C5" s="45" t="s">
        <v>372</v>
      </c>
      <c r="D5" s="45" t="s">
        <v>373</v>
      </c>
      <c r="E5" s="45" t="s">
        <v>372</v>
      </c>
      <c r="F5" s="45" t="s">
        <v>373</v>
      </c>
      <c r="G5" s="45" t="s">
        <v>372</v>
      </c>
      <c r="H5" s="45" t="s">
        <v>373</v>
      </c>
      <c r="I5" s="45" t="s">
        <v>372</v>
      </c>
      <c r="J5" s="45" t="s">
        <v>373</v>
      </c>
      <c r="K5" s="45" t="s">
        <v>372</v>
      </c>
      <c r="L5" s="45" t="s">
        <v>373</v>
      </c>
      <c r="M5" s="44" t="s">
        <v>374</v>
      </c>
    </row>
    <row r="6" spans="1:13" ht="25.5" x14ac:dyDescent="0.2">
      <c r="A6" s="50">
        <v>560002</v>
      </c>
      <c r="B6" s="51" t="s">
        <v>8</v>
      </c>
      <c r="C6" s="53">
        <v>1512</v>
      </c>
      <c r="D6" s="53">
        <v>0</v>
      </c>
      <c r="E6" s="53">
        <v>17012</v>
      </c>
      <c r="F6" s="53">
        <v>0</v>
      </c>
      <c r="G6" s="77">
        <v>8.8900000000000007E-2</v>
      </c>
      <c r="H6" s="77">
        <v>0</v>
      </c>
      <c r="I6" s="55">
        <v>2.31</v>
      </c>
      <c r="J6" s="78">
        <v>0</v>
      </c>
      <c r="K6" s="56">
        <v>2.31</v>
      </c>
      <c r="L6" s="56">
        <v>0</v>
      </c>
      <c r="M6" s="59">
        <v>2.31</v>
      </c>
    </row>
    <row r="7" spans="1:13" ht="25.5" x14ac:dyDescent="0.2">
      <c r="A7" s="50">
        <v>560014</v>
      </c>
      <c r="B7" s="51" t="s">
        <v>19</v>
      </c>
      <c r="C7" s="53">
        <v>160</v>
      </c>
      <c r="D7" s="53">
        <v>2</v>
      </c>
      <c r="E7" s="53">
        <v>4276</v>
      </c>
      <c r="F7" s="53">
        <v>14</v>
      </c>
      <c r="G7" s="77">
        <v>3.7400000000000003E-2</v>
      </c>
      <c r="H7" s="77">
        <v>0.1429</v>
      </c>
      <c r="I7" s="55">
        <v>2.5</v>
      </c>
      <c r="J7" s="78">
        <v>2.19</v>
      </c>
      <c r="K7" s="56">
        <v>2.5</v>
      </c>
      <c r="L7" s="56">
        <v>0</v>
      </c>
      <c r="M7" s="59">
        <v>2.5</v>
      </c>
    </row>
    <row r="8" spans="1:13" ht="12.75" x14ac:dyDescent="0.2">
      <c r="A8" s="50">
        <v>560017</v>
      </c>
      <c r="B8" s="51" t="s">
        <v>20</v>
      </c>
      <c r="C8" s="53">
        <v>5981</v>
      </c>
      <c r="D8" s="53">
        <v>1</v>
      </c>
      <c r="E8" s="53">
        <v>77351</v>
      </c>
      <c r="F8" s="53">
        <v>2</v>
      </c>
      <c r="G8" s="77">
        <v>7.7299999999999994E-2</v>
      </c>
      <c r="H8" s="77">
        <v>0.5</v>
      </c>
      <c r="I8" s="55">
        <v>2.5</v>
      </c>
      <c r="J8" s="78">
        <v>0</v>
      </c>
      <c r="K8" s="56">
        <v>2.5</v>
      </c>
      <c r="L8" s="56">
        <v>0</v>
      </c>
      <c r="M8" s="59">
        <v>2.5</v>
      </c>
    </row>
    <row r="9" spans="1:13" ht="12.75" x14ac:dyDescent="0.2">
      <c r="A9" s="50">
        <v>560019</v>
      </c>
      <c r="B9" s="51" t="s">
        <v>21</v>
      </c>
      <c r="C9" s="53">
        <v>5990</v>
      </c>
      <c r="D9" s="53">
        <v>232</v>
      </c>
      <c r="E9" s="53">
        <v>88617</v>
      </c>
      <c r="F9" s="53">
        <v>3728</v>
      </c>
      <c r="G9" s="77">
        <v>6.7599999999999993E-2</v>
      </c>
      <c r="H9" s="77">
        <v>6.2199999999999998E-2</v>
      </c>
      <c r="I9" s="55">
        <v>2.5</v>
      </c>
      <c r="J9" s="78">
        <v>2.5</v>
      </c>
      <c r="K9" s="56">
        <v>2.4</v>
      </c>
      <c r="L9" s="56">
        <v>0.1</v>
      </c>
      <c r="M9" s="59">
        <v>2.5</v>
      </c>
    </row>
    <row r="10" spans="1:13" ht="12.75" x14ac:dyDescent="0.2">
      <c r="A10" s="50">
        <v>560021</v>
      </c>
      <c r="B10" s="51" t="s">
        <v>22</v>
      </c>
      <c r="C10" s="53">
        <v>3950</v>
      </c>
      <c r="D10" s="53">
        <v>3148</v>
      </c>
      <c r="E10" s="53">
        <v>55896</v>
      </c>
      <c r="F10" s="53">
        <v>38131</v>
      </c>
      <c r="G10" s="77">
        <v>7.0699999999999999E-2</v>
      </c>
      <c r="H10" s="77">
        <v>8.2600000000000007E-2</v>
      </c>
      <c r="I10" s="55">
        <v>2.5</v>
      </c>
      <c r="J10" s="78">
        <v>2.5</v>
      </c>
      <c r="K10" s="56">
        <v>1.48</v>
      </c>
      <c r="L10" s="56">
        <v>1.03</v>
      </c>
      <c r="M10" s="59">
        <v>2.5</v>
      </c>
    </row>
    <row r="11" spans="1:13" ht="12.75" x14ac:dyDescent="0.2">
      <c r="A11" s="50">
        <v>560022</v>
      </c>
      <c r="B11" s="51" t="s">
        <v>23</v>
      </c>
      <c r="C11" s="53">
        <v>4886</v>
      </c>
      <c r="D11" s="53">
        <v>2465</v>
      </c>
      <c r="E11" s="53">
        <v>67167</v>
      </c>
      <c r="F11" s="53">
        <v>23971</v>
      </c>
      <c r="G11" s="77">
        <v>7.2700000000000001E-2</v>
      </c>
      <c r="H11" s="77">
        <v>0.1028</v>
      </c>
      <c r="I11" s="55">
        <v>2.5</v>
      </c>
      <c r="J11" s="78">
        <v>2.44</v>
      </c>
      <c r="K11" s="56">
        <v>1.85</v>
      </c>
      <c r="L11" s="56">
        <v>0.63</v>
      </c>
      <c r="M11" s="59">
        <v>2.48</v>
      </c>
    </row>
    <row r="12" spans="1:13" ht="12.75" x14ac:dyDescent="0.2">
      <c r="A12" s="50">
        <v>560024</v>
      </c>
      <c r="B12" s="51" t="s">
        <v>24</v>
      </c>
      <c r="C12" s="53">
        <v>105</v>
      </c>
      <c r="D12" s="53">
        <v>4006</v>
      </c>
      <c r="E12" s="53">
        <v>2651</v>
      </c>
      <c r="F12" s="53">
        <v>50424</v>
      </c>
      <c r="G12" s="77">
        <v>3.9600000000000003E-2</v>
      </c>
      <c r="H12" s="77">
        <v>7.9399999999999998E-2</v>
      </c>
      <c r="I12" s="55">
        <v>2.5</v>
      </c>
      <c r="J12" s="78">
        <v>2.5</v>
      </c>
      <c r="K12" s="56">
        <v>0.13</v>
      </c>
      <c r="L12" s="56">
        <v>2.38</v>
      </c>
      <c r="M12" s="59">
        <v>2.5</v>
      </c>
    </row>
    <row r="13" spans="1:13" ht="25.5" x14ac:dyDescent="0.2">
      <c r="A13" s="50">
        <v>560026</v>
      </c>
      <c r="B13" s="51" t="s">
        <v>25</v>
      </c>
      <c r="C13" s="53">
        <v>7161</v>
      </c>
      <c r="D13" s="53">
        <v>1765</v>
      </c>
      <c r="E13" s="53">
        <v>96025</v>
      </c>
      <c r="F13" s="53">
        <v>19406</v>
      </c>
      <c r="G13" s="77">
        <v>7.46E-2</v>
      </c>
      <c r="H13" s="77">
        <v>9.0999999999999998E-2</v>
      </c>
      <c r="I13" s="55">
        <v>2.5</v>
      </c>
      <c r="J13" s="78">
        <v>2.5</v>
      </c>
      <c r="K13" s="56">
        <v>2.08</v>
      </c>
      <c r="L13" s="56">
        <v>0.43</v>
      </c>
      <c r="M13" s="59">
        <v>2.5</v>
      </c>
    </row>
    <row r="14" spans="1:13" ht="12.75" x14ac:dyDescent="0.2">
      <c r="A14" s="50">
        <v>560032</v>
      </c>
      <c r="B14" s="51" t="s">
        <v>27</v>
      </c>
      <c r="C14" s="53">
        <v>1615</v>
      </c>
      <c r="D14" s="53">
        <v>0</v>
      </c>
      <c r="E14" s="53">
        <v>20637</v>
      </c>
      <c r="F14" s="53">
        <v>1</v>
      </c>
      <c r="G14" s="77">
        <v>7.8299999999999995E-2</v>
      </c>
      <c r="H14" s="77">
        <v>0</v>
      </c>
      <c r="I14" s="55">
        <v>2.5</v>
      </c>
      <c r="J14" s="78">
        <v>0</v>
      </c>
      <c r="K14" s="56">
        <v>2.5</v>
      </c>
      <c r="L14" s="56">
        <v>0</v>
      </c>
      <c r="M14" s="59">
        <v>2.5</v>
      </c>
    </row>
    <row r="15" spans="1:13" ht="12.75" x14ac:dyDescent="0.2">
      <c r="A15" s="50">
        <v>560033</v>
      </c>
      <c r="B15" s="51" t="s">
        <v>28</v>
      </c>
      <c r="C15" s="53">
        <v>2978</v>
      </c>
      <c r="D15" s="53">
        <v>2</v>
      </c>
      <c r="E15" s="53">
        <v>41695</v>
      </c>
      <c r="F15" s="53">
        <v>0</v>
      </c>
      <c r="G15" s="77">
        <v>7.1400000000000005E-2</v>
      </c>
      <c r="H15" s="77">
        <v>0</v>
      </c>
      <c r="I15" s="55">
        <v>2.5</v>
      </c>
      <c r="J15" s="78">
        <v>0</v>
      </c>
      <c r="K15" s="56">
        <v>2.5</v>
      </c>
      <c r="L15" s="56">
        <v>0</v>
      </c>
      <c r="M15" s="59">
        <v>2.5</v>
      </c>
    </row>
    <row r="16" spans="1:13" ht="12.75" x14ac:dyDescent="0.2">
      <c r="A16" s="50">
        <v>560034</v>
      </c>
      <c r="B16" s="51" t="s">
        <v>29</v>
      </c>
      <c r="C16" s="53">
        <v>3223</v>
      </c>
      <c r="D16" s="53">
        <v>1</v>
      </c>
      <c r="E16" s="53">
        <v>37652</v>
      </c>
      <c r="F16" s="53">
        <v>3</v>
      </c>
      <c r="G16" s="77">
        <v>8.5599999999999996E-2</v>
      </c>
      <c r="H16" s="77">
        <v>0.33329999999999999</v>
      </c>
      <c r="I16" s="55">
        <v>2.5</v>
      </c>
      <c r="J16" s="78">
        <v>1.02</v>
      </c>
      <c r="K16" s="56">
        <v>2.5</v>
      </c>
      <c r="L16" s="56">
        <v>0</v>
      </c>
      <c r="M16" s="59">
        <v>2.5</v>
      </c>
    </row>
    <row r="17" spans="1:13" ht="12.75" x14ac:dyDescent="0.2">
      <c r="A17" s="50">
        <v>560035</v>
      </c>
      <c r="B17" s="51" t="s">
        <v>30</v>
      </c>
      <c r="C17" s="53">
        <v>34</v>
      </c>
      <c r="D17" s="53">
        <v>2376</v>
      </c>
      <c r="E17" s="53">
        <v>1787</v>
      </c>
      <c r="F17" s="53">
        <v>30590</v>
      </c>
      <c r="G17" s="77">
        <v>1.9E-2</v>
      </c>
      <c r="H17" s="77">
        <v>7.7700000000000005E-2</v>
      </c>
      <c r="I17" s="55">
        <v>2.5</v>
      </c>
      <c r="J17" s="78">
        <v>2.5</v>
      </c>
      <c r="K17" s="56">
        <v>0.15</v>
      </c>
      <c r="L17" s="56">
        <v>2.35</v>
      </c>
      <c r="M17" s="59">
        <v>2.5</v>
      </c>
    </row>
    <row r="18" spans="1:13" ht="12.75" x14ac:dyDescent="0.2">
      <c r="A18" s="50">
        <v>560036</v>
      </c>
      <c r="B18" s="51" t="s">
        <v>26</v>
      </c>
      <c r="C18" s="53">
        <v>3329</v>
      </c>
      <c r="D18" s="53">
        <v>792</v>
      </c>
      <c r="E18" s="53">
        <v>47244</v>
      </c>
      <c r="F18" s="53">
        <v>10743</v>
      </c>
      <c r="G18" s="77">
        <v>7.0499999999999993E-2</v>
      </c>
      <c r="H18" s="77">
        <v>7.3700000000000002E-2</v>
      </c>
      <c r="I18" s="55">
        <v>2.5</v>
      </c>
      <c r="J18" s="78">
        <v>2.5</v>
      </c>
      <c r="K18" s="56">
        <v>2.0299999999999998</v>
      </c>
      <c r="L18" s="56">
        <v>0.48</v>
      </c>
      <c r="M18" s="59">
        <v>2.5</v>
      </c>
    </row>
    <row r="19" spans="1:13" ht="12.75" x14ac:dyDescent="0.2">
      <c r="A19" s="50">
        <v>560041</v>
      </c>
      <c r="B19" s="51" t="s">
        <v>32</v>
      </c>
      <c r="C19" s="53">
        <v>47</v>
      </c>
      <c r="D19" s="53">
        <v>1840</v>
      </c>
      <c r="E19" s="53">
        <v>1055</v>
      </c>
      <c r="F19" s="53">
        <v>19518</v>
      </c>
      <c r="G19" s="77">
        <v>4.4499999999999998E-2</v>
      </c>
      <c r="H19" s="77">
        <v>9.4299999999999995E-2</v>
      </c>
      <c r="I19" s="55">
        <v>2.5</v>
      </c>
      <c r="J19" s="78">
        <v>2.4900000000000002</v>
      </c>
      <c r="K19" s="56">
        <v>0.13</v>
      </c>
      <c r="L19" s="56">
        <v>2.37</v>
      </c>
      <c r="M19" s="59">
        <v>2.5</v>
      </c>
    </row>
    <row r="20" spans="1:13" ht="12.75" x14ac:dyDescent="0.2">
      <c r="A20" s="50">
        <v>560043</v>
      </c>
      <c r="B20" s="51" t="s">
        <v>33</v>
      </c>
      <c r="C20" s="53">
        <v>1780</v>
      </c>
      <c r="D20" s="53">
        <v>753</v>
      </c>
      <c r="E20" s="53">
        <v>21092</v>
      </c>
      <c r="F20" s="53">
        <v>5161</v>
      </c>
      <c r="G20" s="77">
        <v>8.4400000000000003E-2</v>
      </c>
      <c r="H20" s="77">
        <v>0.1459</v>
      </c>
      <c r="I20" s="55">
        <v>2.5</v>
      </c>
      <c r="J20" s="78">
        <v>2.17</v>
      </c>
      <c r="K20" s="56">
        <v>2</v>
      </c>
      <c r="L20" s="56">
        <v>0.43</v>
      </c>
      <c r="M20" s="59">
        <v>2.4300000000000002</v>
      </c>
    </row>
    <row r="21" spans="1:13" ht="12.75" x14ac:dyDescent="0.2">
      <c r="A21" s="50">
        <v>560045</v>
      </c>
      <c r="B21" s="51" t="s">
        <v>34</v>
      </c>
      <c r="C21" s="53">
        <v>1651</v>
      </c>
      <c r="D21" s="53">
        <v>410</v>
      </c>
      <c r="E21" s="53">
        <v>20103</v>
      </c>
      <c r="F21" s="53">
        <v>5814</v>
      </c>
      <c r="G21" s="77">
        <v>8.2100000000000006E-2</v>
      </c>
      <c r="H21" s="77">
        <v>7.0499999999999993E-2</v>
      </c>
      <c r="I21" s="55">
        <v>2.5</v>
      </c>
      <c r="J21" s="78">
        <v>2.5</v>
      </c>
      <c r="K21" s="56">
        <v>1.95</v>
      </c>
      <c r="L21" s="56">
        <v>0.55000000000000004</v>
      </c>
      <c r="M21" s="59">
        <v>2.5</v>
      </c>
    </row>
    <row r="22" spans="1:13" ht="12.75" x14ac:dyDescent="0.2">
      <c r="A22" s="50">
        <v>560047</v>
      </c>
      <c r="B22" s="51" t="s">
        <v>35</v>
      </c>
      <c r="C22" s="53">
        <v>2339</v>
      </c>
      <c r="D22" s="53">
        <v>603</v>
      </c>
      <c r="E22" s="53">
        <v>29972</v>
      </c>
      <c r="F22" s="53">
        <v>8298</v>
      </c>
      <c r="G22" s="77">
        <v>7.8E-2</v>
      </c>
      <c r="H22" s="77">
        <v>7.2700000000000001E-2</v>
      </c>
      <c r="I22" s="55">
        <v>2.5</v>
      </c>
      <c r="J22" s="78">
        <v>2.5</v>
      </c>
      <c r="K22" s="56">
        <v>1.95</v>
      </c>
      <c r="L22" s="56">
        <v>0.55000000000000004</v>
      </c>
      <c r="M22" s="59">
        <v>2.5</v>
      </c>
    </row>
    <row r="23" spans="1:13" ht="12.75" x14ac:dyDescent="0.2">
      <c r="A23" s="50">
        <v>560052</v>
      </c>
      <c r="B23" s="51" t="s">
        <v>37</v>
      </c>
      <c r="C23" s="53">
        <v>1633</v>
      </c>
      <c r="D23" s="53">
        <v>265</v>
      </c>
      <c r="E23" s="53">
        <v>17796</v>
      </c>
      <c r="F23" s="53">
        <v>5539</v>
      </c>
      <c r="G23" s="77">
        <v>9.1800000000000007E-2</v>
      </c>
      <c r="H23" s="77">
        <v>4.7800000000000002E-2</v>
      </c>
      <c r="I23" s="55">
        <v>2.0299999999999998</v>
      </c>
      <c r="J23" s="78">
        <v>2.5</v>
      </c>
      <c r="K23" s="56">
        <v>1.54</v>
      </c>
      <c r="L23" s="56">
        <v>0.6</v>
      </c>
      <c r="M23" s="59">
        <v>2.14</v>
      </c>
    </row>
    <row r="24" spans="1:13" ht="12.75" x14ac:dyDescent="0.2">
      <c r="A24" s="50">
        <v>560053</v>
      </c>
      <c r="B24" s="51" t="s">
        <v>38</v>
      </c>
      <c r="C24" s="53">
        <v>1483</v>
      </c>
      <c r="D24" s="53">
        <v>365</v>
      </c>
      <c r="E24" s="53">
        <v>16001</v>
      </c>
      <c r="F24" s="53">
        <v>4602</v>
      </c>
      <c r="G24" s="77">
        <v>9.2700000000000005E-2</v>
      </c>
      <c r="H24" s="77">
        <v>7.9299999999999995E-2</v>
      </c>
      <c r="I24" s="55">
        <v>1.95</v>
      </c>
      <c r="J24" s="78">
        <v>2.5</v>
      </c>
      <c r="K24" s="56">
        <v>1.52</v>
      </c>
      <c r="L24" s="56">
        <v>0.55000000000000004</v>
      </c>
      <c r="M24" s="59">
        <v>2.0699999999999998</v>
      </c>
    </row>
    <row r="25" spans="1:13" ht="12.75" x14ac:dyDescent="0.2">
      <c r="A25" s="50">
        <v>560054</v>
      </c>
      <c r="B25" s="51" t="s">
        <v>39</v>
      </c>
      <c r="C25" s="53">
        <v>1525</v>
      </c>
      <c r="D25" s="53">
        <v>409</v>
      </c>
      <c r="E25" s="53">
        <v>16147</v>
      </c>
      <c r="F25" s="53">
        <v>5343</v>
      </c>
      <c r="G25" s="77">
        <v>9.4399999999999998E-2</v>
      </c>
      <c r="H25" s="77">
        <v>7.6499999999999999E-2</v>
      </c>
      <c r="I25" s="55">
        <v>1.78</v>
      </c>
      <c r="J25" s="78">
        <v>2.5</v>
      </c>
      <c r="K25" s="56">
        <v>1.34</v>
      </c>
      <c r="L25" s="56">
        <v>0.63</v>
      </c>
      <c r="M25" s="59">
        <v>1.97</v>
      </c>
    </row>
    <row r="26" spans="1:13" ht="12.75" x14ac:dyDescent="0.2">
      <c r="A26" s="50">
        <v>560055</v>
      </c>
      <c r="B26" s="51" t="s">
        <v>40</v>
      </c>
      <c r="C26" s="53">
        <v>1151</v>
      </c>
      <c r="D26" s="53">
        <v>275</v>
      </c>
      <c r="E26" s="53">
        <v>11414</v>
      </c>
      <c r="F26" s="53">
        <v>2817</v>
      </c>
      <c r="G26" s="77">
        <v>0.1008</v>
      </c>
      <c r="H26" s="77">
        <v>9.7600000000000006E-2</v>
      </c>
      <c r="I26" s="55">
        <v>1.17</v>
      </c>
      <c r="J26" s="78">
        <v>2.4700000000000002</v>
      </c>
      <c r="K26" s="56">
        <v>0.94</v>
      </c>
      <c r="L26" s="56">
        <v>0.49</v>
      </c>
      <c r="M26" s="59">
        <v>1.43</v>
      </c>
    </row>
    <row r="27" spans="1:13" ht="12.75" x14ac:dyDescent="0.2">
      <c r="A27" s="50">
        <v>560056</v>
      </c>
      <c r="B27" s="51" t="s">
        <v>41</v>
      </c>
      <c r="C27" s="53">
        <v>1485</v>
      </c>
      <c r="D27" s="53">
        <v>342</v>
      </c>
      <c r="E27" s="53">
        <v>15590</v>
      </c>
      <c r="F27" s="53">
        <v>3510</v>
      </c>
      <c r="G27" s="77">
        <v>9.5299999999999996E-2</v>
      </c>
      <c r="H27" s="77">
        <v>9.74E-2</v>
      </c>
      <c r="I27" s="55">
        <v>1.7</v>
      </c>
      <c r="J27" s="78">
        <v>2.4700000000000002</v>
      </c>
      <c r="K27" s="56">
        <v>1.39</v>
      </c>
      <c r="L27" s="56">
        <v>0.44</v>
      </c>
      <c r="M27" s="59">
        <v>1.83</v>
      </c>
    </row>
    <row r="28" spans="1:13" ht="12.75" x14ac:dyDescent="0.2">
      <c r="A28" s="50">
        <v>560057</v>
      </c>
      <c r="B28" s="51" t="s">
        <v>42</v>
      </c>
      <c r="C28" s="53">
        <v>1249</v>
      </c>
      <c r="D28" s="53">
        <v>461</v>
      </c>
      <c r="E28" s="53">
        <v>12520</v>
      </c>
      <c r="F28" s="53">
        <v>3388</v>
      </c>
      <c r="G28" s="77">
        <v>9.98E-2</v>
      </c>
      <c r="H28" s="77">
        <v>0.1361</v>
      </c>
      <c r="I28" s="55">
        <v>1.27</v>
      </c>
      <c r="J28" s="78">
        <v>2.23</v>
      </c>
      <c r="K28" s="56">
        <v>1</v>
      </c>
      <c r="L28" s="56">
        <v>0.47</v>
      </c>
      <c r="M28" s="59">
        <v>1.47</v>
      </c>
    </row>
    <row r="29" spans="1:13" ht="12.75" x14ac:dyDescent="0.2">
      <c r="A29" s="50">
        <v>560058</v>
      </c>
      <c r="B29" s="51" t="s">
        <v>43</v>
      </c>
      <c r="C29" s="53">
        <v>3118</v>
      </c>
      <c r="D29" s="53">
        <v>789</v>
      </c>
      <c r="E29" s="53">
        <v>35059</v>
      </c>
      <c r="F29" s="53">
        <v>9976</v>
      </c>
      <c r="G29" s="77">
        <v>8.8900000000000007E-2</v>
      </c>
      <c r="H29" s="77">
        <v>7.9100000000000004E-2</v>
      </c>
      <c r="I29" s="55">
        <v>2.31</v>
      </c>
      <c r="J29" s="78">
        <v>2.5</v>
      </c>
      <c r="K29" s="56">
        <v>1.8</v>
      </c>
      <c r="L29" s="56">
        <v>0.55000000000000004</v>
      </c>
      <c r="M29" s="59">
        <v>2.35</v>
      </c>
    </row>
    <row r="30" spans="1:13" ht="12.75" x14ac:dyDescent="0.2">
      <c r="A30" s="50">
        <v>560059</v>
      </c>
      <c r="B30" s="51" t="s">
        <v>44</v>
      </c>
      <c r="C30" s="53">
        <v>1192</v>
      </c>
      <c r="D30" s="53">
        <v>176</v>
      </c>
      <c r="E30" s="53">
        <v>10957</v>
      </c>
      <c r="F30" s="53">
        <v>2725</v>
      </c>
      <c r="G30" s="77">
        <v>0.10879999999999999</v>
      </c>
      <c r="H30" s="77">
        <v>6.4600000000000005E-2</v>
      </c>
      <c r="I30" s="55">
        <v>0.41</v>
      </c>
      <c r="J30" s="78">
        <v>2.5</v>
      </c>
      <c r="K30" s="56">
        <v>0.33</v>
      </c>
      <c r="L30" s="56">
        <v>0.5</v>
      </c>
      <c r="M30" s="59">
        <v>0.83</v>
      </c>
    </row>
    <row r="31" spans="1:13" ht="12.75" x14ac:dyDescent="0.2">
      <c r="A31" s="50">
        <v>560060</v>
      </c>
      <c r="B31" s="51" t="s">
        <v>45</v>
      </c>
      <c r="C31" s="53">
        <v>1212</v>
      </c>
      <c r="D31" s="53">
        <v>395</v>
      </c>
      <c r="E31" s="53">
        <v>12321</v>
      </c>
      <c r="F31" s="53">
        <v>3647</v>
      </c>
      <c r="G31" s="77">
        <v>9.8400000000000001E-2</v>
      </c>
      <c r="H31" s="77">
        <v>0.10829999999999999</v>
      </c>
      <c r="I31" s="55">
        <v>1.4</v>
      </c>
      <c r="J31" s="78">
        <v>2.4</v>
      </c>
      <c r="K31" s="56">
        <v>1.08</v>
      </c>
      <c r="L31" s="56">
        <v>0.55000000000000004</v>
      </c>
      <c r="M31" s="59">
        <v>1.63</v>
      </c>
    </row>
    <row r="32" spans="1:13" ht="12.75" x14ac:dyDescent="0.2">
      <c r="A32" s="50">
        <v>560061</v>
      </c>
      <c r="B32" s="51" t="s">
        <v>46</v>
      </c>
      <c r="C32" s="53">
        <v>1705</v>
      </c>
      <c r="D32" s="53">
        <v>531</v>
      </c>
      <c r="E32" s="53">
        <v>17979</v>
      </c>
      <c r="F32" s="53">
        <v>5254</v>
      </c>
      <c r="G32" s="77">
        <v>9.4799999999999995E-2</v>
      </c>
      <c r="H32" s="77">
        <v>0.1011</v>
      </c>
      <c r="I32" s="55">
        <v>1.75</v>
      </c>
      <c r="J32" s="78">
        <v>2.4500000000000002</v>
      </c>
      <c r="K32" s="56">
        <v>1.35</v>
      </c>
      <c r="L32" s="56">
        <v>0.56000000000000005</v>
      </c>
      <c r="M32" s="59">
        <v>1.91</v>
      </c>
    </row>
    <row r="33" spans="1:13" ht="12.75" x14ac:dyDescent="0.2">
      <c r="A33" s="50">
        <v>560062</v>
      </c>
      <c r="B33" s="51" t="s">
        <v>47</v>
      </c>
      <c r="C33" s="53">
        <v>1025</v>
      </c>
      <c r="D33" s="53">
        <v>252</v>
      </c>
      <c r="E33" s="53">
        <v>13201</v>
      </c>
      <c r="F33" s="53">
        <v>3366</v>
      </c>
      <c r="G33" s="77">
        <v>7.7600000000000002E-2</v>
      </c>
      <c r="H33" s="77">
        <v>7.4899999999999994E-2</v>
      </c>
      <c r="I33" s="55">
        <v>2.5</v>
      </c>
      <c r="J33" s="78">
        <v>2.5</v>
      </c>
      <c r="K33" s="56">
        <v>2</v>
      </c>
      <c r="L33" s="56">
        <v>0.5</v>
      </c>
      <c r="M33" s="59">
        <v>2.5</v>
      </c>
    </row>
    <row r="34" spans="1:13" ht="12.75" x14ac:dyDescent="0.2">
      <c r="A34" s="50">
        <v>560063</v>
      </c>
      <c r="B34" s="51" t="s">
        <v>48</v>
      </c>
      <c r="C34" s="53">
        <v>1231</v>
      </c>
      <c r="D34" s="53">
        <v>280</v>
      </c>
      <c r="E34" s="53">
        <v>14101</v>
      </c>
      <c r="F34" s="53">
        <v>4172</v>
      </c>
      <c r="G34" s="77">
        <v>8.7300000000000003E-2</v>
      </c>
      <c r="H34" s="77">
        <v>6.7100000000000007E-2</v>
      </c>
      <c r="I34" s="55">
        <v>2.46</v>
      </c>
      <c r="J34" s="78">
        <v>2.5</v>
      </c>
      <c r="K34" s="56">
        <v>1.89</v>
      </c>
      <c r="L34" s="56">
        <v>0.57999999999999996</v>
      </c>
      <c r="M34" s="59">
        <v>2.4700000000000002</v>
      </c>
    </row>
    <row r="35" spans="1:13" ht="12.75" x14ac:dyDescent="0.2">
      <c r="A35" s="50">
        <v>560064</v>
      </c>
      <c r="B35" s="51" t="s">
        <v>49</v>
      </c>
      <c r="C35" s="53">
        <v>2441</v>
      </c>
      <c r="D35" s="53">
        <v>572</v>
      </c>
      <c r="E35" s="53">
        <v>31124</v>
      </c>
      <c r="F35" s="53">
        <v>9119</v>
      </c>
      <c r="G35" s="77">
        <v>7.8399999999999997E-2</v>
      </c>
      <c r="H35" s="77">
        <v>6.2700000000000006E-2</v>
      </c>
      <c r="I35" s="55">
        <v>2.5</v>
      </c>
      <c r="J35" s="78">
        <v>2.5</v>
      </c>
      <c r="K35" s="56">
        <v>1.93</v>
      </c>
      <c r="L35" s="56">
        <v>0.57999999999999996</v>
      </c>
      <c r="M35" s="59">
        <v>2.5</v>
      </c>
    </row>
    <row r="36" spans="1:13" ht="12.75" x14ac:dyDescent="0.2">
      <c r="A36" s="50">
        <v>560065</v>
      </c>
      <c r="B36" s="51" t="s">
        <v>50</v>
      </c>
      <c r="C36" s="53">
        <v>1400</v>
      </c>
      <c r="D36" s="53">
        <v>366</v>
      </c>
      <c r="E36" s="53">
        <v>13225</v>
      </c>
      <c r="F36" s="53">
        <v>3135</v>
      </c>
      <c r="G36" s="77">
        <v>0.10589999999999999</v>
      </c>
      <c r="H36" s="77">
        <v>0.1167</v>
      </c>
      <c r="I36" s="55">
        <v>0.69</v>
      </c>
      <c r="J36" s="78">
        <v>2.35</v>
      </c>
      <c r="K36" s="56">
        <v>0.56000000000000005</v>
      </c>
      <c r="L36" s="56">
        <v>0.45</v>
      </c>
      <c r="M36" s="59">
        <v>1.01</v>
      </c>
    </row>
    <row r="37" spans="1:13" ht="12.75" x14ac:dyDescent="0.2">
      <c r="A37" s="50">
        <v>560066</v>
      </c>
      <c r="B37" s="51" t="s">
        <v>51</v>
      </c>
      <c r="C37" s="53">
        <v>906</v>
      </c>
      <c r="D37" s="53">
        <v>253</v>
      </c>
      <c r="E37" s="53">
        <v>8987</v>
      </c>
      <c r="F37" s="53">
        <v>2277</v>
      </c>
      <c r="G37" s="77">
        <v>0.1008</v>
      </c>
      <c r="H37" s="77">
        <v>0.1111</v>
      </c>
      <c r="I37" s="55">
        <v>1.17</v>
      </c>
      <c r="J37" s="78">
        <v>2.38</v>
      </c>
      <c r="K37" s="56">
        <v>0.94</v>
      </c>
      <c r="L37" s="56">
        <v>0.48</v>
      </c>
      <c r="M37" s="59">
        <v>1.42</v>
      </c>
    </row>
    <row r="38" spans="1:13" ht="12.75" x14ac:dyDescent="0.2">
      <c r="A38" s="50">
        <v>560067</v>
      </c>
      <c r="B38" s="51" t="s">
        <v>52</v>
      </c>
      <c r="C38" s="53">
        <v>2314</v>
      </c>
      <c r="D38" s="53">
        <v>490</v>
      </c>
      <c r="E38" s="53">
        <v>22028</v>
      </c>
      <c r="F38" s="53">
        <v>6914</v>
      </c>
      <c r="G38" s="77">
        <v>0.105</v>
      </c>
      <c r="H38" s="77">
        <v>7.0900000000000005E-2</v>
      </c>
      <c r="I38" s="55">
        <v>0.77</v>
      </c>
      <c r="J38" s="78">
        <v>2.5</v>
      </c>
      <c r="K38" s="56">
        <v>0.59</v>
      </c>
      <c r="L38" s="56">
        <v>0.6</v>
      </c>
      <c r="M38" s="59">
        <v>1.19</v>
      </c>
    </row>
    <row r="39" spans="1:13" ht="12.75" x14ac:dyDescent="0.2">
      <c r="A39" s="50">
        <v>560068</v>
      </c>
      <c r="B39" s="51" t="s">
        <v>53</v>
      </c>
      <c r="C39" s="53">
        <v>2540</v>
      </c>
      <c r="D39" s="53">
        <v>622</v>
      </c>
      <c r="E39" s="53">
        <v>25573</v>
      </c>
      <c r="F39" s="53">
        <v>7502</v>
      </c>
      <c r="G39" s="77">
        <v>9.9299999999999999E-2</v>
      </c>
      <c r="H39" s="77">
        <v>8.2900000000000001E-2</v>
      </c>
      <c r="I39" s="55">
        <v>1.32</v>
      </c>
      <c r="J39" s="78">
        <v>2.5</v>
      </c>
      <c r="K39" s="56">
        <v>1.02</v>
      </c>
      <c r="L39" s="56">
        <v>0.57999999999999996</v>
      </c>
      <c r="M39" s="59">
        <v>1.6</v>
      </c>
    </row>
    <row r="40" spans="1:13" ht="12.75" x14ac:dyDescent="0.2">
      <c r="A40" s="50">
        <v>560069</v>
      </c>
      <c r="B40" s="51" t="s">
        <v>54</v>
      </c>
      <c r="C40" s="53">
        <v>1683</v>
      </c>
      <c r="D40" s="53">
        <v>397</v>
      </c>
      <c r="E40" s="53">
        <v>15627</v>
      </c>
      <c r="F40" s="53">
        <v>4375</v>
      </c>
      <c r="G40" s="77">
        <v>0.1077</v>
      </c>
      <c r="H40" s="77">
        <v>9.0700000000000003E-2</v>
      </c>
      <c r="I40" s="55">
        <v>0.52</v>
      </c>
      <c r="J40" s="78">
        <v>2.5</v>
      </c>
      <c r="K40" s="56">
        <v>0.41</v>
      </c>
      <c r="L40" s="56">
        <v>0.55000000000000004</v>
      </c>
      <c r="M40" s="59">
        <v>0.96</v>
      </c>
    </row>
    <row r="41" spans="1:13" ht="12.75" x14ac:dyDescent="0.2">
      <c r="A41" s="50">
        <v>560070</v>
      </c>
      <c r="B41" s="51" t="s">
        <v>55</v>
      </c>
      <c r="C41" s="53">
        <v>5230</v>
      </c>
      <c r="D41" s="53">
        <v>1901</v>
      </c>
      <c r="E41" s="53">
        <v>57606</v>
      </c>
      <c r="F41" s="53">
        <v>18601</v>
      </c>
      <c r="G41" s="77">
        <v>9.0800000000000006E-2</v>
      </c>
      <c r="H41" s="77">
        <v>0.1022</v>
      </c>
      <c r="I41" s="55">
        <v>2.13</v>
      </c>
      <c r="J41" s="78">
        <v>2.44</v>
      </c>
      <c r="K41" s="56">
        <v>1.62</v>
      </c>
      <c r="L41" s="56">
        <v>0.59</v>
      </c>
      <c r="M41" s="59">
        <v>2.21</v>
      </c>
    </row>
    <row r="42" spans="1:13" ht="12.75" x14ac:dyDescent="0.2">
      <c r="A42" s="50">
        <v>560071</v>
      </c>
      <c r="B42" s="51" t="s">
        <v>56</v>
      </c>
      <c r="C42" s="53">
        <v>2046</v>
      </c>
      <c r="D42" s="53">
        <v>560</v>
      </c>
      <c r="E42" s="53">
        <v>18094</v>
      </c>
      <c r="F42" s="53">
        <v>6009</v>
      </c>
      <c r="G42" s="77">
        <v>0.11310000000000001</v>
      </c>
      <c r="H42" s="77">
        <v>9.3200000000000005E-2</v>
      </c>
      <c r="I42" s="55">
        <v>0</v>
      </c>
      <c r="J42" s="78">
        <v>2.4900000000000002</v>
      </c>
      <c r="K42" s="56">
        <v>0</v>
      </c>
      <c r="L42" s="56">
        <v>0.62</v>
      </c>
      <c r="M42" s="59">
        <v>0.62</v>
      </c>
    </row>
    <row r="43" spans="1:13" ht="12.75" x14ac:dyDescent="0.2">
      <c r="A43" s="50">
        <v>560072</v>
      </c>
      <c r="B43" s="51" t="s">
        <v>57</v>
      </c>
      <c r="C43" s="53">
        <v>1863</v>
      </c>
      <c r="D43" s="53">
        <v>489</v>
      </c>
      <c r="E43" s="53">
        <v>19776</v>
      </c>
      <c r="F43" s="53">
        <v>5332</v>
      </c>
      <c r="G43" s="77">
        <v>9.4200000000000006E-2</v>
      </c>
      <c r="H43" s="77">
        <v>9.1700000000000004E-2</v>
      </c>
      <c r="I43" s="55">
        <v>1.8</v>
      </c>
      <c r="J43" s="78">
        <v>2.5</v>
      </c>
      <c r="K43" s="56">
        <v>1.42</v>
      </c>
      <c r="L43" s="56">
        <v>0.53</v>
      </c>
      <c r="M43" s="59">
        <v>1.95</v>
      </c>
    </row>
    <row r="44" spans="1:13" ht="12.75" x14ac:dyDescent="0.2">
      <c r="A44" s="50">
        <v>560073</v>
      </c>
      <c r="B44" s="51" t="s">
        <v>58</v>
      </c>
      <c r="C44" s="53">
        <v>1176</v>
      </c>
      <c r="D44" s="53">
        <v>151</v>
      </c>
      <c r="E44" s="53">
        <v>11026</v>
      </c>
      <c r="F44" s="53">
        <v>2258</v>
      </c>
      <c r="G44" s="77">
        <v>0.1067</v>
      </c>
      <c r="H44" s="77">
        <v>6.6900000000000001E-2</v>
      </c>
      <c r="I44" s="55">
        <v>0.61</v>
      </c>
      <c r="J44" s="78">
        <v>2.5</v>
      </c>
      <c r="K44" s="56">
        <v>0.51</v>
      </c>
      <c r="L44" s="56">
        <v>0.43</v>
      </c>
      <c r="M44" s="59">
        <v>0.94</v>
      </c>
    </row>
    <row r="45" spans="1:13" ht="12.75" x14ac:dyDescent="0.2">
      <c r="A45" s="50">
        <v>560074</v>
      </c>
      <c r="B45" s="51" t="s">
        <v>59</v>
      </c>
      <c r="C45" s="53">
        <v>1834</v>
      </c>
      <c r="D45" s="53">
        <v>425</v>
      </c>
      <c r="E45" s="53">
        <v>17576</v>
      </c>
      <c r="F45" s="53">
        <v>5522</v>
      </c>
      <c r="G45" s="77">
        <v>0.1043</v>
      </c>
      <c r="H45" s="77">
        <v>7.6999999999999999E-2</v>
      </c>
      <c r="I45" s="55">
        <v>0.84</v>
      </c>
      <c r="J45" s="78">
        <v>2.5</v>
      </c>
      <c r="K45" s="56">
        <v>0.64</v>
      </c>
      <c r="L45" s="56">
        <v>0.6</v>
      </c>
      <c r="M45" s="59">
        <v>1.24</v>
      </c>
    </row>
    <row r="46" spans="1:13" ht="12.75" x14ac:dyDescent="0.2">
      <c r="A46" s="50">
        <v>560075</v>
      </c>
      <c r="B46" s="51" t="s">
        <v>60</v>
      </c>
      <c r="C46" s="53">
        <v>2926</v>
      </c>
      <c r="D46" s="53">
        <v>608</v>
      </c>
      <c r="E46" s="53">
        <v>29934</v>
      </c>
      <c r="F46" s="53">
        <v>8980</v>
      </c>
      <c r="G46" s="77">
        <v>9.7699999999999995E-2</v>
      </c>
      <c r="H46" s="77">
        <v>6.7699999999999996E-2</v>
      </c>
      <c r="I46" s="55">
        <v>1.47</v>
      </c>
      <c r="J46" s="78">
        <v>2.5</v>
      </c>
      <c r="K46" s="56">
        <v>1.1299999999999999</v>
      </c>
      <c r="L46" s="56">
        <v>0.57999999999999996</v>
      </c>
      <c r="M46" s="59">
        <v>1.71</v>
      </c>
    </row>
    <row r="47" spans="1:13" ht="12.75" x14ac:dyDescent="0.2">
      <c r="A47" s="50">
        <v>560076</v>
      </c>
      <c r="B47" s="51" t="s">
        <v>61</v>
      </c>
      <c r="C47" s="53">
        <v>809</v>
      </c>
      <c r="D47" s="53">
        <v>247</v>
      </c>
      <c r="E47" s="53">
        <v>9082</v>
      </c>
      <c r="F47" s="53">
        <v>2493</v>
      </c>
      <c r="G47" s="77">
        <v>8.9099999999999999E-2</v>
      </c>
      <c r="H47" s="77">
        <v>9.9099999999999994E-2</v>
      </c>
      <c r="I47" s="55">
        <v>2.29</v>
      </c>
      <c r="J47" s="78">
        <v>2.46</v>
      </c>
      <c r="K47" s="56">
        <v>1.79</v>
      </c>
      <c r="L47" s="56">
        <v>0.54</v>
      </c>
      <c r="M47" s="59">
        <v>2.33</v>
      </c>
    </row>
    <row r="48" spans="1:13" ht="12.75" x14ac:dyDescent="0.2">
      <c r="A48" s="50">
        <v>560077</v>
      </c>
      <c r="B48" s="51" t="s">
        <v>62</v>
      </c>
      <c r="C48" s="53">
        <v>867</v>
      </c>
      <c r="D48" s="53">
        <v>221</v>
      </c>
      <c r="E48" s="53">
        <v>10820</v>
      </c>
      <c r="F48" s="53">
        <v>2185</v>
      </c>
      <c r="G48" s="77">
        <v>8.0100000000000005E-2</v>
      </c>
      <c r="H48" s="77">
        <v>0.1011</v>
      </c>
      <c r="I48" s="55">
        <v>2.5</v>
      </c>
      <c r="J48" s="78">
        <v>2.4500000000000002</v>
      </c>
      <c r="K48" s="56">
        <v>2.08</v>
      </c>
      <c r="L48" s="56">
        <v>0.42</v>
      </c>
      <c r="M48" s="59">
        <v>2.5</v>
      </c>
    </row>
    <row r="49" spans="1:13" ht="12.75" x14ac:dyDescent="0.2">
      <c r="A49" s="50">
        <v>560078</v>
      </c>
      <c r="B49" s="51" t="s">
        <v>63</v>
      </c>
      <c r="C49" s="53">
        <v>3182</v>
      </c>
      <c r="D49" s="53">
        <v>1074</v>
      </c>
      <c r="E49" s="53">
        <v>34322</v>
      </c>
      <c r="F49" s="53">
        <v>11356</v>
      </c>
      <c r="G49" s="77">
        <v>9.2700000000000005E-2</v>
      </c>
      <c r="H49" s="77">
        <v>9.4600000000000004E-2</v>
      </c>
      <c r="I49" s="55">
        <v>1.95</v>
      </c>
      <c r="J49" s="78">
        <v>2.4900000000000002</v>
      </c>
      <c r="K49" s="56">
        <v>1.46</v>
      </c>
      <c r="L49" s="56">
        <v>0.62</v>
      </c>
      <c r="M49" s="59">
        <v>2.08</v>
      </c>
    </row>
    <row r="50" spans="1:13" ht="12.75" x14ac:dyDescent="0.2">
      <c r="A50" s="50">
        <v>560079</v>
      </c>
      <c r="B50" s="51" t="s">
        <v>64</v>
      </c>
      <c r="C50" s="53">
        <v>2971</v>
      </c>
      <c r="D50" s="53">
        <v>1064</v>
      </c>
      <c r="E50" s="53">
        <v>33332</v>
      </c>
      <c r="F50" s="53">
        <v>9665</v>
      </c>
      <c r="G50" s="77">
        <v>8.9099999999999999E-2</v>
      </c>
      <c r="H50" s="77">
        <v>0.1101</v>
      </c>
      <c r="I50" s="55">
        <v>2.29</v>
      </c>
      <c r="J50" s="78">
        <v>2.39</v>
      </c>
      <c r="K50" s="56">
        <v>1.79</v>
      </c>
      <c r="L50" s="56">
        <v>0.53</v>
      </c>
      <c r="M50" s="59">
        <v>2.3199999999999998</v>
      </c>
    </row>
    <row r="51" spans="1:13" ht="12.75" x14ac:dyDescent="0.2">
      <c r="A51" s="50">
        <v>560080</v>
      </c>
      <c r="B51" s="51" t="s">
        <v>65</v>
      </c>
      <c r="C51" s="53">
        <v>1518</v>
      </c>
      <c r="D51" s="53">
        <v>500</v>
      </c>
      <c r="E51" s="53">
        <v>17552</v>
      </c>
      <c r="F51" s="53">
        <v>5229</v>
      </c>
      <c r="G51" s="77">
        <v>8.6499999999999994E-2</v>
      </c>
      <c r="H51" s="77">
        <v>9.5600000000000004E-2</v>
      </c>
      <c r="I51" s="55">
        <v>2.5</v>
      </c>
      <c r="J51" s="78">
        <v>2.48</v>
      </c>
      <c r="K51" s="56">
        <v>1.93</v>
      </c>
      <c r="L51" s="56">
        <v>0.56999999999999995</v>
      </c>
      <c r="M51" s="59">
        <v>2.5</v>
      </c>
    </row>
    <row r="52" spans="1:13" ht="12.75" x14ac:dyDescent="0.2">
      <c r="A52" s="50">
        <v>560081</v>
      </c>
      <c r="B52" s="51" t="s">
        <v>66</v>
      </c>
      <c r="C52" s="53">
        <v>1840</v>
      </c>
      <c r="D52" s="53">
        <v>588</v>
      </c>
      <c r="E52" s="53">
        <v>19936</v>
      </c>
      <c r="F52" s="53">
        <v>6499</v>
      </c>
      <c r="G52" s="77">
        <v>9.2299999999999993E-2</v>
      </c>
      <c r="H52" s="77">
        <v>9.0499999999999997E-2</v>
      </c>
      <c r="I52" s="55">
        <v>1.98</v>
      </c>
      <c r="J52" s="78">
        <v>2.5</v>
      </c>
      <c r="K52" s="56">
        <v>1.49</v>
      </c>
      <c r="L52" s="56">
        <v>0.63</v>
      </c>
      <c r="M52" s="59">
        <v>2.12</v>
      </c>
    </row>
    <row r="53" spans="1:13" ht="12.75" x14ac:dyDescent="0.2">
      <c r="A53" s="50">
        <v>560082</v>
      </c>
      <c r="B53" s="51" t="s">
        <v>67</v>
      </c>
      <c r="C53" s="53">
        <v>1427</v>
      </c>
      <c r="D53" s="53">
        <v>408</v>
      </c>
      <c r="E53" s="53">
        <v>15624</v>
      </c>
      <c r="F53" s="53">
        <v>3934</v>
      </c>
      <c r="G53" s="77">
        <v>9.1300000000000006E-2</v>
      </c>
      <c r="H53" s="77">
        <v>0.1037</v>
      </c>
      <c r="I53" s="55">
        <v>2.08</v>
      </c>
      <c r="J53" s="78">
        <v>2.4300000000000002</v>
      </c>
      <c r="K53" s="56">
        <v>1.66</v>
      </c>
      <c r="L53" s="56">
        <v>0.49</v>
      </c>
      <c r="M53" s="59">
        <v>2.15</v>
      </c>
    </row>
    <row r="54" spans="1:13" ht="12.75" x14ac:dyDescent="0.2">
      <c r="A54" s="50">
        <v>560083</v>
      </c>
      <c r="B54" s="51" t="s">
        <v>68</v>
      </c>
      <c r="C54" s="53">
        <v>1429</v>
      </c>
      <c r="D54" s="53">
        <v>333</v>
      </c>
      <c r="E54" s="53">
        <v>14203</v>
      </c>
      <c r="F54" s="53">
        <v>3315</v>
      </c>
      <c r="G54" s="77">
        <v>0.10059999999999999</v>
      </c>
      <c r="H54" s="77">
        <v>0.10050000000000001</v>
      </c>
      <c r="I54" s="55">
        <v>1.19</v>
      </c>
      <c r="J54" s="78">
        <v>2.4500000000000002</v>
      </c>
      <c r="K54" s="56">
        <v>0.96</v>
      </c>
      <c r="L54" s="56">
        <v>0.47</v>
      </c>
      <c r="M54" s="59">
        <v>1.43</v>
      </c>
    </row>
    <row r="55" spans="1:13" ht="12.75" x14ac:dyDescent="0.2">
      <c r="A55" s="50">
        <v>560084</v>
      </c>
      <c r="B55" s="51" t="s">
        <v>69</v>
      </c>
      <c r="C55" s="53">
        <v>1652</v>
      </c>
      <c r="D55" s="53">
        <v>665</v>
      </c>
      <c r="E55" s="53">
        <v>21040</v>
      </c>
      <c r="F55" s="53">
        <v>7238</v>
      </c>
      <c r="G55" s="77">
        <v>7.85E-2</v>
      </c>
      <c r="H55" s="77">
        <v>9.1899999999999996E-2</v>
      </c>
      <c r="I55" s="55">
        <v>2.5</v>
      </c>
      <c r="J55" s="78">
        <v>2.5</v>
      </c>
      <c r="K55" s="56">
        <v>1.85</v>
      </c>
      <c r="L55" s="56">
        <v>0.65</v>
      </c>
      <c r="M55" s="59">
        <v>2.5</v>
      </c>
    </row>
    <row r="56" spans="1:13" ht="25.5" x14ac:dyDescent="0.2">
      <c r="A56" s="50">
        <v>560085</v>
      </c>
      <c r="B56" s="51" t="s">
        <v>70</v>
      </c>
      <c r="C56" s="53">
        <v>291</v>
      </c>
      <c r="D56" s="53">
        <v>14</v>
      </c>
      <c r="E56" s="53">
        <v>9532</v>
      </c>
      <c r="F56" s="53">
        <v>355</v>
      </c>
      <c r="G56" s="77">
        <v>3.0499999999999999E-2</v>
      </c>
      <c r="H56" s="77">
        <v>3.9399999999999998E-2</v>
      </c>
      <c r="I56" s="55">
        <v>2.5</v>
      </c>
      <c r="J56" s="78">
        <v>2.5</v>
      </c>
      <c r="K56" s="56">
        <v>2.4</v>
      </c>
      <c r="L56" s="56">
        <v>0.1</v>
      </c>
      <c r="M56" s="59">
        <v>2.5</v>
      </c>
    </row>
    <row r="57" spans="1:13" ht="25.5" x14ac:dyDescent="0.2">
      <c r="A57" s="50">
        <v>560086</v>
      </c>
      <c r="B57" s="51" t="s">
        <v>71</v>
      </c>
      <c r="C57" s="53">
        <v>1787</v>
      </c>
      <c r="D57" s="53">
        <v>44</v>
      </c>
      <c r="E57" s="53">
        <v>18183</v>
      </c>
      <c r="F57" s="53">
        <v>663</v>
      </c>
      <c r="G57" s="77">
        <v>9.8299999999999998E-2</v>
      </c>
      <c r="H57" s="77">
        <v>6.6400000000000001E-2</v>
      </c>
      <c r="I57" s="55">
        <v>1.41</v>
      </c>
      <c r="J57" s="78">
        <v>2.5</v>
      </c>
      <c r="K57" s="56">
        <v>1.35</v>
      </c>
      <c r="L57" s="56">
        <v>0.1</v>
      </c>
      <c r="M57" s="59">
        <v>1.45</v>
      </c>
    </row>
    <row r="58" spans="1:13" ht="12.75" x14ac:dyDescent="0.2">
      <c r="A58" s="50">
        <v>560087</v>
      </c>
      <c r="B58" s="51" t="s">
        <v>72</v>
      </c>
      <c r="C58" s="53">
        <v>1644</v>
      </c>
      <c r="D58" s="53">
        <v>0</v>
      </c>
      <c r="E58" s="53">
        <v>23986</v>
      </c>
      <c r="F58" s="53">
        <v>1</v>
      </c>
      <c r="G58" s="77">
        <v>6.8500000000000005E-2</v>
      </c>
      <c r="H58" s="77">
        <v>0</v>
      </c>
      <c r="I58" s="55">
        <v>2.5</v>
      </c>
      <c r="J58" s="78">
        <v>0</v>
      </c>
      <c r="K58" s="56">
        <v>2.5</v>
      </c>
      <c r="L58" s="56">
        <v>0</v>
      </c>
      <c r="M58" s="59">
        <v>2.5</v>
      </c>
    </row>
    <row r="59" spans="1:13" ht="25.5" x14ac:dyDescent="0.2">
      <c r="A59" s="50">
        <v>560088</v>
      </c>
      <c r="B59" s="51" t="s">
        <v>73</v>
      </c>
      <c r="C59" s="53">
        <v>331</v>
      </c>
      <c r="D59" s="53">
        <v>0</v>
      </c>
      <c r="E59" s="53">
        <v>5654</v>
      </c>
      <c r="F59" s="53">
        <v>0</v>
      </c>
      <c r="G59" s="77">
        <v>5.8500000000000003E-2</v>
      </c>
      <c r="H59" s="77">
        <v>0</v>
      </c>
      <c r="I59" s="55">
        <v>2.5</v>
      </c>
      <c r="J59" s="78">
        <v>0</v>
      </c>
      <c r="K59" s="56">
        <v>2.5</v>
      </c>
      <c r="L59" s="56">
        <v>0</v>
      </c>
      <c r="M59" s="59">
        <v>2.5</v>
      </c>
    </row>
    <row r="60" spans="1:13" ht="25.5" x14ac:dyDescent="0.2">
      <c r="A60" s="50">
        <v>560089</v>
      </c>
      <c r="B60" s="51" t="s">
        <v>74</v>
      </c>
      <c r="C60" s="53">
        <v>281</v>
      </c>
      <c r="D60" s="53">
        <v>0</v>
      </c>
      <c r="E60" s="53">
        <v>3760</v>
      </c>
      <c r="F60" s="53">
        <v>0</v>
      </c>
      <c r="G60" s="77">
        <v>7.4700000000000003E-2</v>
      </c>
      <c r="H60" s="77">
        <v>0</v>
      </c>
      <c r="I60" s="55">
        <v>2.5</v>
      </c>
      <c r="J60" s="78">
        <v>0</v>
      </c>
      <c r="K60" s="56">
        <v>2.5</v>
      </c>
      <c r="L60" s="56">
        <v>0</v>
      </c>
      <c r="M60" s="59">
        <v>2.5</v>
      </c>
    </row>
    <row r="61" spans="1:13" ht="25.5" x14ac:dyDescent="0.2">
      <c r="A61" s="50">
        <v>560096</v>
      </c>
      <c r="B61" s="51" t="s">
        <v>75</v>
      </c>
      <c r="C61" s="53">
        <v>22</v>
      </c>
      <c r="D61" s="53">
        <v>4</v>
      </c>
      <c r="E61" s="53">
        <v>488</v>
      </c>
      <c r="F61" s="53">
        <v>32</v>
      </c>
      <c r="G61" s="77">
        <v>4.5100000000000001E-2</v>
      </c>
      <c r="H61" s="77">
        <v>0.125</v>
      </c>
      <c r="I61" s="55">
        <v>2.5</v>
      </c>
      <c r="J61" s="78">
        <v>2.2999999999999998</v>
      </c>
      <c r="K61" s="56">
        <v>2.35</v>
      </c>
      <c r="L61" s="56">
        <v>0.14000000000000001</v>
      </c>
      <c r="M61" s="59">
        <v>2.4900000000000002</v>
      </c>
    </row>
    <row r="62" spans="1:13" ht="25.5" x14ac:dyDescent="0.2">
      <c r="A62" s="50">
        <v>560098</v>
      </c>
      <c r="B62" s="51" t="s">
        <v>76</v>
      </c>
      <c r="C62" s="53">
        <v>202</v>
      </c>
      <c r="D62" s="53">
        <v>0</v>
      </c>
      <c r="E62" s="53">
        <v>6288</v>
      </c>
      <c r="F62" s="53">
        <v>0</v>
      </c>
      <c r="G62" s="77">
        <v>3.2099999999999997E-2</v>
      </c>
      <c r="H62" s="77">
        <v>0</v>
      </c>
      <c r="I62" s="55">
        <v>2.5</v>
      </c>
      <c r="J62" s="78">
        <v>0</v>
      </c>
      <c r="K62" s="56">
        <v>2.5</v>
      </c>
      <c r="L62" s="56">
        <v>0</v>
      </c>
      <c r="M62" s="59">
        <v>2.5</v>
      </c>
    </row>
    <row r="63" spans="1:13" ht="25.5" x14ac:dyDescent="0.2">
      <c r="A63" s="50">
        <v>560099</v>
      </c>
      <c r="B63" s="51" t="s">
        <v>77</v>
      </c>
      <c r="C63" s="53">
        <v>200</v>
      </c>
      <c r="D63" s="53">
        <v>5</v>
      </c>
      <c r="E63" s="53">
        <v>2330</v>
      </c>
      <c r="F63" s="53">
        <v>155</v>
      </c>
      <c r="G63" s="77">
        <v>8.5800000000000001E-2</v>
      </c>
      <c r="H63" s="77">
        <v>3.2300000000000002E-2</v>
      </c>
      <c r="I63" s="55">
        <v>2.5</v>
      </c>
      <c r="J63" s="78">
        <v>2.5</v>
      </c>
      <c r="K63" s="56">
        <v>2.35</v>
      </c>
      <c r="L63" s="56">
        <v>0.15</v>
      </c>
      <c r="M63" s="59">
        <v>2.5</v>
      </c>
    </row>
    <row r="64" spans="1:13" ht="38.25" x14ac:dyDescent="0.2">
      <c r="A64" s="50">
        <v>560206</v>
      </c>
      <c r="B64" s="51" t="s">
        <v>31</v>
      </c>
      <c r="C64" s="53">
        <v>5510</v>
      </c>
      <c r="D64" s="53">
        <v>4</v>
      </c>
      <c r="E64" s="53">
        <v>74282</v>
      </c>
      <c r="F64" s="53">
        <v>54</v>
      </c>
      <c r="G64" s="77">
        <v>7.4200000000000002E-2</v>
      </c>
      <c r="H64" s="77">
        <v>7.4099999999999999E-2</v>
      </c>
      <c r="I64" s="55">
        <v>2.5</v>
      </c>
      <c r="J64" s="78">
        <v>2.5</v>
      </c>
      <c r="K64" s="56">
        <v>2.5</v>
      </c>
      <c r="L64" s="56">
        <v>0</v>
      </c>
      <c r="M64" s="59">
        <v>2.5</v>
      </c>
    </row>
    <row r="65" spans="1:13" ht="38.25" x14ac:dyDescent="0.2">
      <c r="A65" s="61">
        <v>560214</v>
      </c>
      <c r="B65" s="51" t="s">
        <v>36</v>
      </c>
      <c r="C65" s="53">
        <v>6355</v>
      </c>
      <c r="D65" s="53">
        <v>1880</v>
      </c>
      <c r="E65" s="53">
        <v>82726</v>
      </c>
      <c r="F65" s="53">
        <v>26311</v>
      </c>
      <c r="G65" s="77">
        <v>7.6799999999999993E-2</v>
      </c>
      <c r="H65" s="77">
        <v>7.1499999999999994E-2</v>
      </c>
      <c r="I65" s="55">
        <v>2.5</v>
      </c>
      <c r="J65" s="78">
        <v>2.5</v>
      </c>
      <c r="K65" s="56">
        <v>1.9</v>
      </c>
      <c r="L65" s="56">
        <v>0.6</v>
      </c>
      <c r="M65" s="59">
        <v>2.5</v>
      </c>
    </row>
    <row r="66" spans="1:13" ht="12.75" x14ac:dyDescent="0.2">
      <c r="A66" s="63"/>
      <c r="B66" s="64" t="s">
        <v>290</v>
      </c>
      <c r="C66" s="81">
        <v>123427</v>
      </c>
      <c r="D66" s="81">
        <v>36821</v>
      </c>
      <c r="E66" s="81">
        <v>1497034</v>
      </c>
      <c r="F66" s="81">
        <v>429652</v>
      </c>
      <c r="G66" s="77">
        <v>8.2400000000000001E-2</v>
      </c>
      <c r="H66" s="77">
        <v>8.5699999999999998E-2</v>
      </c>
      <c r="I66" s="55"/>
      <c r="J66" s="111"/>
      <c r="K66" s="56"/>
      <c r="L66" s="56"/>
      <c r="M66" s="59"/>
    </row>
    <row r="67" spans="1:13" ht="12.75" x14ac:dyDescent="0.2">
      <c r="G67" s="221"/>
      <c r="H67" s="77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94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view="pageBreakPreview" zoomScale="91" zoomScaleNormal="100" zoomScaleSheetLayoutView="91" workbookViewId="0">
      <pane xSplit="2" ySplit="5" topLeftCell="C63" activePane="bottomRight" state="frozen"/>
      <selection pane="topRight" activeCell="C1" sqref="C1"/>
      <selection pane="bottomLeft" activeCell="A6" sqref="A6"/>
      <selection pane="bottomRight" activeCell="R65" sqref="R65"/>
    </sheetView>
  </sheetViews>
  <sheetFormatPr defaultRowHeight="11.25" x14ac:dyDescent="0.2"/>
  <cols>
    <col min="2" max="2" width="26.1640625" customWidth="1"/>
    <col min="3" max="3" width="11.1640625" customWidth="1"/>
    <col min="5" max="5" width="13.5" customWidth="1"/>
    <col min="6" max="6" width="11.83203125" customWidth="1"/>
    <col min="7" max="7" width="14.6640625" customWidth="1"/>
    <col min="8" max="8" width="13.6640625" customWidth="1"/>
    <col min="13" max="13" width="16.33203125" customWidth="1"/>
    <col min="258" max="258" width="26.1640625" customWidth="1"/>
    <col min="261" max="261" width="13.5" customWidth="1"/>
    <col min="263" max="263" width="12.1640625" customWidth="1"/>
    <col min="264" max="264" width="13.6640625" customWidth="1"/>
    <col min="269" max="269" width="16.33203125" customWidth="1"/>
    <col min="514" max="514" width="26.1640625" customWidth="1"/>
    <col min="517" max="517" width="13.5" customWidth="1"/>
    <col min="519" max="519" width="12.1640625" customWidth="1"/>
    <col min="520" max="520" width="13.6640625" customWidth="1"/>
    <col min="525" max="525" width="16.33203125" customWidth="1"/>
    <col min="770" max="770" width="26.1640625" customWidth="1"/>
    <col min="773" max="773" width="13.5" customWidth="1"/>
    <col min="775" max="775" width="12.1640625" customWidth="1"/>
    <col min="776" max="776" width="13.6640625" customWidth="1"/>
    <col min="781" max="781" width="16.33203125" customWidth="1"/>
    <col min="1026" max="1026" width="26.1640625" customWidth="1"/>
    <col min="1029" max="1029" width="13.5" customWidth="1"/>
    <col min="1031" max="1031" width="12.1640625" customWidth="1"/>
    <col min="1032" max="1032" width="13.6640625" customWidth="1"/>
    <col min="1037" max="1037" width="16.33203125" customWidth="1"/>
    <col min="1282" max="1282" width="26.1640625" customWidth="1"/>
    <col min="1285" max="1285" width="13.5" customWidth="1"/>
    <col min="1287" max="1287" width="12.1640625" customWidth="1"/>
    <col min="1288" max="1288" width="13.6640625" customWidth="1"/>
    <col min="1293" max="1293" width="16.33203125" customWidth="1"/>
    <col min="1538" max="1538" width="26.1640625" customWidth="1"/>
    <col min="1541" max="1541" width="13.5" customWidth="1"/>
    <col min="1543" max="1543" width="12.1640625" customWidth="1"/>
    <col min="1544" max="1544" width="13.6640625" customWidth="1"/>
    <col min="1549" max="1549" width="16.33203125" customWidth="1"/>
    <col min="1794" max="1794" width="26.1640625" customWidth="1"/>
    <col min="1797" max="1797" width="13.5" customWidth="1"/>
    <col min="1799" max="1799" width="12.1640625" customWidth="1"/>
    <col min="1800" max="1800" width="13.6640625" customWidth="1"/>
    <col min="1805" max="1805" width="16.33203125" customWidth="1"/>
    <col min="2050" max="2050" width="26.1640625" customWidth="1"/>
    <col min="2053" max="2053" width="13.5" customWidth="1"/>
    <col min="2055" max="2055" width="12.1640625" customWidth="1"/>
    <col min="2056" max="2056" width="13.6640625" customWidth="1"/>
    <col min="2061" max="2061" width="16.33203125" customWidth="1"/>
    <col min="2306" max="2306" width="26.1640625" customWidth="1"/>
    <col min="2309" max="2309" width="13.5" customWidth="1"/>
    <col min="2311" max="2311" width="12.1640625" customWidth="1"/>
    <col min="2312" max="2312" width="13.6640625" customWidth="1"/>
    <col min="2317" max="2317" width="16.33203125" customWidth="1"/>
    <col min="2562" max="2562" width="26.1640625" customWidth="1"/>
    <col min="2565" max="2565" width="13.5" customWidth="1"/>
    <col min="2567" max="2567" width="12.1640625" customWidth="1"/>
    <col min="2568" max="2568" width="13.6640625" customWidth="1"/>
    <col min="2573" max="2573" width="16.33203125" customWidth="1"/>
    <col min="2818" max="2818" width="26.1640625" customWidth="1"/>
    <col min="2821" max="2821" width="13.5" customWidth="1"/>
    <col min="2823" max="2823" width="12.1640625" customWidth="1"/>
    <col min="2824" max="2824" width="13.6640625" customWidth="1"/>
    <col min="2829" max="2829" width="16.33203125" customWidth="1"/>
    <col min="3074" max="3074" width="26.1640625" customWidth="1"/>
    <col min="3077" max="3077" width="13.5" customWidth="1"/>
    <col min="3079" max="3079" width="12.1640625" customWidth="1"/>
    <col min="3080" max="3080" width="13.6640625" customWidth="1"/>
    <col min="3085" max="3085" width="16.33203125" customWidth="1"/>
    <col min="3330" max="3330" width="26.1640625" customWidth="1"/>
    <col min="3333" max="3333" width="13.5" customWidth="1"/>
    <col min="3335" max="3335" width="12.1640625" customWidth="1"/>
    <col min="3336" max="3336" width="13.6640625" customWidth="1"/>
    <col min="3341" max="3341" width="16.33203125" customWidth="1"/>
    <col min="3586" max="3586" width="26.1640625" customWidth="1"/>
    <col min="3589" max="3589" width="13.5" customWidth="1"/>
    <col min="3591" max="3591" width="12.1640625" customWidth="1"/>
    <col min="3592" max="3592" width="13.6640625" customWidth="1"/>
    <col min="3597" max="3597" width="16.33203125" customWidth="1"/>
    <col min="3842" max="3842" width="26.1640625" customWidth="1"/>
    <col min="3845" max="3845" width="13.5" customWidth="1"/>
    <col min="3847" max="3847" width="12.1640625" customWidth="1"/>
    <col min="3848" max="3848" width="13.6640625" customWidth="1"/>
    <col min="3853" max="3853" width="16.33203125" customWidth="1"/>
    <col min="4098" max="4098" width="26.1640625" customWidth="1"/>
    <col min="4101" max="4101" width="13.5" customWidth="1"/>
    <col min="4103" max="4103" width="12.1640625" customWidth="1"/>
    <col min="4104" max="4104" width="13.6640625" customWidth="1"/>
    <col min="4109" max="4109" width="16.33203125" customWidth="1"/>
    <col min="4354" max="4354" width="26.1640625" customWidth="1"/>
    <col min="4357" max="4357" width="13.5" customWidth="1"/>
    <col min="4359" max="4359" width="12.1640625" customWidth="1"/>
    <col min="4360" max="4360" width="13.6640625" customWidth="1"/>
    <col min="4365" max="4365" width="16.33203125" customWidth="1"/>
    <col min="4610" max="4610" width="26.1640625" customWidth="1"/>
    <col min="4613" max="4613" width="13.5" customWidth="1"/>
    <col min="4615" max="4615" width="12.1640625" customWidth="1"/>
    <col min="4616" max="4616" width="13.6640625" customWidth="1"/>
    <col min="4621" max="4621" width="16.33203125" customWidth="1"/>
    <col min="4866" max="4866" width="26.1640625" customWidth="1"/>
    <col min="4869" max="4869" width="13.5" customWidth="1"/>
    <col min="4871" max="4871" width="12.1640625" customWidth="1"/>
    <col min="4872" max="4872" width="13.6640625" customWidth="1"/>
    <col min="4877" max="4877" width="16.33203125" customWidth="1"/>
    <col min="5122" max="5122" width="26.1640625" customWidth="1"/>
    <col min="5125" max="5125" width="13.5" customWidth="1"/>
    <col min="5127" max="5127" width="12.1640625" customWidth="1"/>
    <col min="5128" max="5128" width="13.6640625" customWidth="1"/>
    <col min="5133" max="5133" width="16.33203125" customWidth="1"/>
    <col min="5378" max="5378" width="26.1640625" customWidth="1"/>
    <col min="5381" max="5381" width="13.5" customWidth="1"/>
    <col min="5383" max="5383" width="12.1640625" customWidth="1"/>
    <col min="5384" max="5384" width="13.6640625" customWidth="1"/>
    <col min="5389" max="5389" width="16.33203125" customWidth="1"/>
    <col min="5634" max="5634" width="26.1640625" customWidth="1"/>
    <col min="5637" max="5637" width="13.5" customWidth="1"/>
    <col min="5639" max="5639" width="12.1640625" customWidth="1"/>
    <col min="5640" max="5640" width="13.6640625" customWidth="1"/>
    <col min="5645" max="5645" width="16.33203125" customWidth="1"/>
    <col min="5890" max="5890" width="26.1640625" customWidth="1"/>
    <col min="5893" max="5893" width="13.5" customWidth="1"/>
    <col min="5895" max="5895" width="12.1640625" customWidth="1"/>
    <col min="5896" max="5896" width="13.6640625" customWidth="1"/>
    <col min="5901" max="5901" width="16.33203125" customWidth="1"/>
    <col min="6146" max="6146" width="26.1640625" customWidth="1"/>
    <col min="6149" max="6149" width="13.5" customWidth="1"/>
    <col min="6151" max="6151" width="12.1640625" customWidth="1"/>
    <col min="6152" max="6152" width="13.6640625" customWidth="1"/>
    <col min="6157" max="6157" width="16.33203125" customWidth="1"/>
    <col min="6402" max="6402" width="26.1640625" customWidth="1"/>
    <col min="6405" max="6405" width="13.5" customWidth="1"/>
    <col min="6407" max="6407" width="12.1640625" customWidth="1"/>
    <col min="6408" max="6408" width="13.6640625" customWidth="1"/>
    <col min="6413" max="6413" width="16.33203125" customWidth="1"/>
    <col min="6658" max="6658" width="26.1640625" customWidth="1"/>
    <col min="6661" max="6661" width="13.5" customWidth="1"/>
    <col min="6663" max="6663" width="12.1640625" customWidth="1"/>
    <col min="6664" max="6664" width="13.6640625" customWidth="1"/>
    <col min="6669" max="6669" width="16.33203125" customWidth="1"/>
    <col min="6914" max="6914" width="26.1640625" customWidth="1"/>
    <col min="6917" max="6917" width="13.5" customWidth="1"/>
    <col min="6919" max="6919" width="12.1640625" customWidth="1"/>
    <col min="6920" max="6920" width="13.6640625" customWidth="1"/>
    <col min="6925" max="6925" width="16.33203125" customWidth="1"/>
    <col min="7170" max="7170" width="26.1640625" customWidth="1"/>
    <col min="7173" max="7173" width="13.5" customWidth="1"/>
    <col min="7175" max="7175" width="12.1640625" customWidth="1"/>
    <col min="7176" max="7176" width="13.6640625" customWidth="1"/>
    <col min="7181" max="7181" width="16.33203125" customWidth="1"/>
    <col min="7426" max="7426" width="26.1640625" customWidth="1"/>
    <col min="7429" max="7429" width="13.5" customWidth="1"/>
    <col min="7431" max="7431" width="12.1640625" customWidth="1"/>
    <col min="7432" max="7432" width="13.6640625" customWidth="1"/>
    <col min="7437" max="7437" width="16.33203125" customWidth="1"/>
    <col min="7682" max="7682" width="26.1640625" customWidth="1"/>
    <col min="7685" max="7685" width="13.5" customWidth="1"/>
    <col min="7687" max="7687" width="12.1640625" customWidth="1"/>
    <col min="7688" max="7688" width="13.6640625" customWidth="1"/>
    <col min="7693" max="7693" width="16.33203125" customWidth="1"/>
    <col min="7938" max="7938" width="26.1640625" customWidth="1"/>
    <col min="7941" max="7941" width="13.5" customWidth="1"/>
    <col min="7943" max="7943" width="12.1640625" customWidth="1"/>
    <col min="7944" max="7944" width="13.6640625" customWidth="1"/>
    <col min="7949" max="7949" width="16.33203125" customWidth="1"/>
    <col min="8194" max="8194" width="26.1640625" customWidth="1"/>
    <col min="8197" max="8197" width="13.5" customWidth="1"/>
    <col min="8199" max="8199" width="12.1640625" customWidth="1"/>
    <col min="8200" max="8200" width="13.6640625" customWidth="1"/>
    <col min="8205" max="8205" width="16.33203125" customWidth="1"/>
    <col min="8450" max="8450" width="26.1640625" customWidth="1"/>
    <col min="8453" max="8453" width="13.5" customWidth="1"/>
    <col min="8455" max="8455" width="12.1640625" customWidth="1"/>
    <col min="8456" max="8456" width="13.6640625" customWidth="1"/>
    <col min="8461" max="8461" width="16.33203125" customWidth="1"/>
    <col min="8706" max="8706" width="26.1640625" customWidth="1"/>
    <col min="8709" max="8709" width="13.5" customWidth="1"/>
    <col min="8711" max="8711" width="12.1640625" customWidth="1"/>
    <col min="8712" max="8712" width="13.6640625" customWidth="1"/>
    <col min="8717" max="8717" width="16.33203125" customWidth="1"/>
    <col min="8962" max="8962" width="26.1640625" customWidth="1"/>
    <col min="8965" max="8965" width="13.5" customWidth="1"/>
    <col min="8967" max="8967" width="12.1640625" customWidth="1"/>
    <col min="8968" max="8968" width="13.6640625" customWidth="1"/>
    <col min="8973" max="8973" width="16.33203125" customWidth="1"/>
    <col min="9218" max="9218" width="26.1640625" customWidth="1"/>
    <col min="9221" max="9221" width="13.5" customWidth="1"/>
    <col min="9223" max="9223" width="12.1640625" customWidth="1"/>
    <col min="9224" max="9224" width="13.6640625" customWidth="1"/>
    <col min="9229" max="9229" width="16.33203125" customWidth="1"/>
    <col min="9474" max="9474" width="26.1640625" customWidth="1"/>
    <col min="9477" max="9477" width="13.5" customWidth="1"/>
    <col min="9479" max="9479" width="12.1640625" customWidth="1"/>
    <col min="9480" max="9480" width="13.6640625" customWidth="1"/>
    <col min="9485" max="9485" width="16.33203125" customWidth="1"/>
    <col min="9730" max="9730" width="26.1640625" customWidth="1"/>
    <col min="9733" max="9733" width="13.5" customWidth="1"/>
    <col min="9735" max="9735" width="12.1640625" customWidth="1"/>
    <col min="9736" max="9736" width="13.6640625" customWidth="1"/>
    <col min="9741" max="9741" width="16.33203125" customWidth="1"/>
    <col min="9986" max="9986" width="26.1640625" customWidth="1"/>
    <col min="9989" max="9989" width="13.5" customWidth="1"/>
    <col min="9991" max="9991" width="12.1640625" customWidth="1"/>
    <col min="9992" max="9992" width="13.6640625" customWidth="1"/>
    <col min="9997" max="9997" width="16.33203125" customWidth="1"/>
    <col min="10242" max="10242" width="26.1640625" customWidth="1"/>
    <col min="10245" max="10245" width="13.5" customWidth="1"/>
    <col min="10247" max="10247" width="12.1640625" customWidth="1"/>
    <col min="10248" max="10248" width="13.6640625" customWidth="1"/>
    <col min="10253" max="10253" width="16.33203125" customWidth="1"/>
    <col min="10498" max="10498" width="26.1640625" customWidth="1"/>
    <col min="10501" max="10501" width="13.5" customWidth="1"/>
    <col min="10503" max="10503" width="12.1640625" customWidth="1"/>
    <col min="10504" max="10504" width="13.6640625" customWidth="1"/>
    <col min="10509" max="10509" width="16.33203125" customWidth="1"/>
    <col min="10754" max="10754" width="26.1640625" customWidth="1"/>
    <col min="10757" max="10757" width="13.5" customWidth="1"/>
    <col min="10759" max="10759" width="12.1640625" customWidth="1"/>
    <col min="10760" max="10760" width="13.6640625" customWidth="1"/>
    <col min="10765" max="10765" width="16.33203125" customWidth="1"/>
    <col min="11010" max="11010" width="26.1640625" customWidth="1"/>
    <col min="11013" max="11013" width="13.5" customWidth="1"/>
    <col min="11015" max="11015" width="12.1640625" customWidth="1"/>
    <col min="11016" max="11016" width="13.6640625" customWidth="1"/>
    <col min="11021" max="11021" width="16.33203125" customWidth="1"/>
    <col min="11266" max="11266" width="26.1640625" customWidth="1"/>
    <col min="11269" max="11269" width="13.5" customWidth="1"/>
    <col min="11271" max="11271" width="12.1640625" customWidth="1"/>
    <col min="11272" max="11272" width="13.6640625" customWidth="1"/>
    <col min="11277" max="11277" width="16.33203125" customWidth="1"/>
    <col min="11522" max="11522" width="26.1640625" customWidth="1"/>
    <col min="11525" max="11525" width="13.5" customWidth="1"/>
    <col min="11527" max="11527" width="12.1640625" customWidth="1"/>
    <col min="11528" max="11528" width="13.6640625" customWidth="1"/>
    <col min="11533" max="11533" width="16.33203125" customWidth="1"/>
    <col min="11778" max="11778" width="26.1640625" customWidth="1"/>
    <col min="11781" max="11781" width="13.5" customWidth="1"/>
    <col min="11783" max="11783" width="12.1640625" customWidth="1"/>
    <col min="11784" max="11784" width="13.6640625" customWidth="1"/>
    <col min="11789" max="11789" width="16.33203125" customWidth="1"/>
    <col min="12034" max="12034" width="26.1640625" customWidth="1"/>
    <col min="12037" max="12037" width="13.5" customWidth="1"/>
    <col min="12039" max="12039" width="12.1640625" customWidth="1"/>
    <col min="12040" max="12040" width="13.6640625" customWidth="1"/>
    <col min="12045" max="12045" width="16.33203125" customWidth="1"/>
    <col min="12290" max="12290" width="26.1640625" customWidth="1"/>
    <col min="12293" max="12293" width="13.5" customWidth="1"/>
    <col min="12295" max="12295" width="12.1640625" customWidth="1"/>
    <col min="12296" max="12296" width="13.6640625" customWidth="1"/>
    <col min="12301" max="12301" width="16.33203125" customWidth="1"/>
    <col min="12546" max="12546" width="26.1640625" customWidth="1"/>
    <col min="12549" max="12549" width="13.5" customWidth="1"/>
    <col min="12551" max="12551" width="12.1640625" customWidth="1"/>
    <col min="12552" max="12552" width="13.6640625" customWidth="1"/>
    <col min="12557" max="12557" width="16.33203125" customWidth="1"/>
    <col min="12802" max="12802" width="26.1640625" customWidth="1"/>
    <col min="12805" max="12805" width="13.5" customWidth="1"/>
    <col min="12807" max="12807" width="12.1640625" customWidth="1"/>
    <col min="12808" max="12808" width="13.6640625" customWidth="1"/>
    <col min="12813" max="12813" width="16.33203125" customWidth="1"/>
    <col min="13058" max="13058" width="26.1640625" customWidth="1"/>
    <col min="13061" max="13061" width="13.5" customWidth="1"/>
    <col min="13063" max="13063" width="12.1640625" customWidth="1"/>
    <col min="13064" max="13064" width="13.6640625" customWidth="1"/>
    <col min="13069" max="13069" width="16.33203125" customWidth="1"/>
    <col min="13314" max="13314" width="26.1640625" customWidth="1"/>
    <col min="13317" max="13317" width="13.5" customWidth="1"/>
    <col min="13319" max="13319" width="12.1640625" customWidth="1"/>
    <col min="13320" max="13320" width="13.6640625" customWidth="1"/>
    <col min="13325" max="13325" width="16.33203125" customWidth="1"/>
    <col min="13570" max="13570" width="26.1640625" customWidth="1"/>
    <col min="13573" max="13573" width="13.5" customWidth="1"/>
    <col min="13575" max="13575" width="12.1640625" customWidth="1"/>
    <col min="13576" max="13576" width="13.6640625" customWidth="1"/>
    <col min="13581" max="13581" width="16.33203125" customWidth="1"/>
    <col min="13826" max="13826" width="26.1640625" customWidth="1"/>
    <col min="13829" max="13829" width="13.5" customWidth="1"/>
    <col min="13831" max="13831" width="12.1640625" customWidth="1"/>
    <col min="13832" max="13832" width="13.6640625" customWidth="1"/>
    <col min="13837" max="13837" width="16.33203125" customWidth="1"/>
    <col min="14082" max="14082" width="26.1640625" customWidth="1"/>
    <col min="14085" max="14085" width="13.5" customWidth="1"/>
    <col min="14087" max="14087" width="12.1640625" customWidth="1"/>
    <col min="14088" max="14088" width="13.6640625" customWidth="1"/>
    <col min="14093" max="14093" width="16.33203125" customWidth="1"/>
    <col min="14338" max="14338" width="26.1640625" customWidth="1"/>
    <col min="14341" max="14341" width="13.5" customWidth="1"/>
    <col min="14343" max="14343" width="12.1640625" customWidth="1"/>
    <col min="14344" max="14344" width="13.6640625" customWidth="1"/>
    <col min="14349" max="14349" width="16.33203125" customWidth="1"/>
    <col min="14594" max="14594" width="26.1640625" customWidth="1"/>
    <col min="14597" max="14597" width="13.5" customWidth="1"/>
    <col min="14599" max="14599" width="12.1640625" customWidth="1"/>
    <col min="14600" max="14600" width="13.6640625" customWidth="1"/>
    <col min="14605" max="14605" width="16.33203125" customWidth="1"/>
    <col min="14850" max="14850" width="26.1640625" customWidth="1"/>
    <col min="14853" max="14853" width="13.5" customWidth="1"/>
    <col min="14855" max="14855" width="12.1640625" customWidth="1"/>
    <col min="14856" max="14856" width="13.6640625" customWidth="1"/>
    <col min="14861" max="14861" width="16.33203125" customWidth="1"/>
    <col min="15106" max="15106" width="26.1640625" customWidth="1"/>
    <col min="15109" max="15109" width="13.5" customWidth="1"/>
    <col min="15111" max="15111" width="12.1640625" customWidth="1"/>
    <col min="15112" max="15112" width="13.6640625" customWidth="1"/>
    <col min="15117" max="15117" width="16.33203125" customWidth="1"/>
    <col min="15362" max="15362" width="26.1640625" customWidth="1"/>
    <col min="15365" max="15365" width="13.5" customWidth="1"/>
    <col min="15367" max="15367" width="12.1640625" customWidth="1"/>
    <col min="15368" max="15368" width="13.6640625" customWidth="1"/>
    <col min="15373" max="15373" width="16.33203125" customWidth="1"/>
    <col min="15618" max="15618" width="26.1640625" customWidth="1"/>
    <col min="15621" max="15621" width="13.5" customWidth="1"/>
    <col min="15623" max="15623" width="12.1640625" customWidth="1"/>
    <col min="15624" max="15624" width="13.6640625" customWidth="1"/>
    <col min="15629" max="15629" width="16.33203125" customWidth="1"/>
    <col min="15874" max="15874" width="26.1640625" customWidth="1"/>
    <col min="15877" max="15877" width="13.5" customWidth="1"/>
    <col min="15879" max="15879" width="12.1640625" customWidth="1"/>
    <col min="15880" max="15880" width="13.6640625" customWidth="1"/>
    <col min="15885" max="15885" width="16.33203125" customWidth="1"/>
    <col min="16130" max="16130" width="26.1640625" customWidth="1"/>
    <col min="16133" max="16133" width="13.5" customWidth="1"/>
    <col min="16135" max="16135" width="12.1640625" customWidth="1"/>
    <col min="16136" max="16136" width="13.6640625" customWidth="1"/>
    <col min="16141" max="16141" width="16.33203125" customWidth="1"/>
  </cols>
  <sheetData>
    <row r="1" spans="1:13" ht="45" customHeight="1" x14ac:dyDescent="0.2">
      <c r="A1" s="85"/>
      <c r="B1" s="70"/>
      <c r="C1" s="70"/>
      <c r="D1" s="70"/>
      <c r="E1" s="70"/>
      <c r="F1" s="70"/>
      <c r="G1" s="39"/>
      <c r="H1" s="110"/>
      <c r="I1" s="39"/>
      <c r="J1" s="335" t="s">
        <v>443</v>
      </c>
      <c r="K1" s="335"/>
      <c r="L1" s="335"/>
      <c r="M1" s="335"/>
    </row>
    <row r="2" spans="1:13" ht="18" x14ac:dyDescent="0.25">
      <c r="A2" s="331" t="s">
        <v>390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</row>
    <row r="3" spans="1:13" ht="52.5" customHeight="1" x14ac:dyDescent="0.2">
      <c r="A3" s="332" t="s">
        <v>391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</row>
    <row r="4" spans="1:13" ht="64.5" customHeight="1" x14ac:dyDescent="0.2">
      <c r="A4" s="337" t="s">
        <v>287</v>
      </c>
      <c r="B4" s="337" t="s">
        <v>364</v>
      </c>
      <c r="C4" s="339" t="s">
        <v>392</v>
      </c>
      <c r="D4" s="340"/>
      <c r="E4" s="341" t="s">
        <v>366</v>
      </c>
      <c r="F4" s="342"/>
      <c r="G4" s="343" t="s">
        <v>393</v>
      </c>
      <c r="H4" s="344"/>
      <c r="I4" s="345" t="s">
        <v>394</v>
      </c>
      <c r="J4" s="346"/>
      <c r="K4" s="347" t="s">
        <v>369</v>
      </c>
      <c r="L4" s="348"/>
      <c r="M4" s="43" t="s">
        <v>395</v>
      </c>
    </row>
    <row r="5" spans="1:13" ht="24.75" customHeight="1" x14ac:dyDescent="0.2">
      <c r="A5" s="338"/>
      <c r="B5" s="338"/>
      <c r="C5" s="45" t="s">
        <v>372</v>
      </c>
      <c r="D5" s="45" t="s">
        <v>373</v>
      </c>
      <c r="E5" s="45" t="s">
        <v>372</v>
      </c>
      <c r="F5" s="45" t="s">
        <v>373</v>
      </c>
      <c r="G5" s="45" t="s">
        <v>372</v>
      </c>
      <c r="H5" s="45" t="s">
        <v>373</v>
      </c>
      <c r="I5" s="45" t="s">
        <v>372</v>
      </c>
      <c r="J5" s="45" t="s">
        <v>373</v>
      </c>
      <c r="K5" s="45" t="s">
        <v>372</v>
      </c>
      <c r="L5" s="45" t="s">
        <v>373</v>
      </c>
      <c r="M5" s="44" t="s">
        <v>374</v>
      </c>
    </row>
    <row r="6" spans="1:13" ht="25.5" x14ac:dyDescent="0.2">
      <c r="A6" s="50">
        <v>560002</v>
      </c>
      <c r="B6" s="51" t="s">
        <v>8</v>
      </c>
      <c r="C6" s="53">
        <v>2961</v>
      </c>
      <c r="D6" s="53">
        <v>2</v>
      </c>
      <c r="E6" s="53">
        <v>17012</v>
      </c>
      <c r="F6" s="53">
        <v>0</v>
      </c>
      <c r="G6" s="77">
        <v>0.1741</v>
      </c>
      <c r="H6" s="77">
        <v>0</v>
      </c>
      <c r="I6" s="55">
        <v>2.5</v>
      </c>
      <c r="J6" s="78">
        <v>0</v>
      </c>
      <c r="K6" s="56">
        <v>2.5</v>
      </c>
      <c r="L6" s="56">
        <v>0</v>
      </c>
      <c r="M6" s="59">
        <v>2.5</v>
      </c>
    </row>
    <row r="7" spans="1:13" ht="25.5" x14ac:dyDescent="0.2">
      <c r="A7" s="50">
        <v>560014</v>
      </c>
      <c r="B7" s="51" t="s">
        <v>19</v>
      </c>
      <c r="C7" s="53">
        <v>295</v>
      </c>
      <c r="D7" s="53">
        <v>4</v>
      </c>
      <c r="E7" s="53">
        <v>4276</v>
      </c>
      <c r="F7" s="53">
        <v>14</v>
      </c>
      <c r="G7" s="77">
        <v>6.9000000000000006E-2</v>
      </c>
      <c r="H7" s="77">
        <v>0.28570000000000001</v>
      </c>
      <c r="I7" s="55">
        <v>2.5</v>
      </c>
      <c r="J7" s="78">
        <v>2.34</v>
      </c>
      <c r="K7" s="56">
        <v>2.5</v>
      </c>
      <c r="L7" s="56">
        <v>0</v>
      </c>
      <c r="M7" s="59">
        <v>2.5</v>
      </c>
    </row>
    <row r="8" spans="1:13" ht="25.5" x14ac:dyDescent="0.2">
      <c r="A8" s="50">
        <v>560017</v>
      </c>
      <c r="B8" s="51" t="s">
        <v>20</v>
      </c>
      <c r="C8" s="53">
        <v>12576</v>
      </c>
      <c r="D8" s="53">
        <v>4</v>
      </c>
      <c r="E8" s="53">
        <v>77351</v>
      </c>
      <c r="F8" s="53">
        <v>2</v>
      </c>
      <c r="G8" s="77">
        <v>0.16259999999999999</v>
      </c>
      <c r="H8" s="77">
        <v>2</v>
      </c>
      <c r="I8" s="55">
        <v>2.5</v>
      </c>
      <c r="J8" s="78">
        <v>0</v>
      </c>
      <c r="K8" s="56">
        <v>2.5</v>
      </c>
      <c r="L8" s="56">
        <v>0</v>
      </c>
      <c r="M8" s="59">
        <v>2.5</v>
      </c>
    </row>
    <row r="9" spans="1:13" ht="25.5" x14ac:dyDescent="0.2">
      <c r="A9" s="50">
        <v>560019</v>
      </c>
      <c r="B9" s="51" t="s">
        <v>21</v>
      </c>
      <c r="C9" s="53">
        <v>15451</v>
      </c>
      <c r="D9" s="53">
        <v>546</v>
      </c>
      <c r="E9" s="53">
        <v>88617</v>
      </c>
      <c r="F9" s="53">
        <v>3728</v>
      </c>
      <c r="G9" s="77">
        <v>0.1744</v>
      </c>
      <c r="H9" s="77">
        <v>0.14649999999999999</v>
      </c>
      <c r="I9" s="55">
        <v>2.5</v>
      </c>
      <c r="J9" s="78">
        <v>2.5</v>
      </c>
      <c r="K9" s="56">
        <v>2.4</v>
      </c>
      <c r="L9" s="56">
        <v>0.1</v>
      </c>
      <c r="M9" s="59">
        <v>2.5</v>
      </c>
    </row>
    <row r="10" spans="1:13" ht="25.5" x14ac:dyDescent="0.2">
      <c r="A10" s="50">
        <v>560021</v>
      </c>
      <c r="B10" s="51" t="s">
        <v>22</v>
      </c>
      <c r="C10" s="53">
        <v>10524</v>
      </c>
      <c r="D10" s="53">
        <v>6915</v>
      </c>
      <c r="E10" s="53">
        <v>55896</v>
      </c>
      <c r="F10" s="53">
        <v>38131</v>
      </c>
      <c r="G10" s="77">
        <v>0.1883</v>
      </c>
      <c r="H10" s="77">
        <v>0.18129999999999999</v>
      </c>
      <c r="I10" s="55">
        <v>1.97</v>
      </c>
      <c r="J10" s="78">
        <v>2.48</v>
      </c>
      <c r="K10" s="56">
        <v>1.1599999999999999</v>
      </c>
      <c r="L10" s="56">
        <v>1.02</v>
      </c>
      <c r="M10" s="59">
        <v>2.1800000000000002</v>
      </c>
    </row>
    <row r="11" spans="1:13" ht="25.5" x14ac:dyDescent="0.2">
      <c r="A11" s="50">
        <v>560022</v>
      </c>
      <c r="B11" s="51" t="s">
        <v>23</v>
      </c>
      <c r="C11" s="53">
        <v>12395</v>
      </c>
      <c r="D11" s="53">
        <v>3940</v>
      </c>
      <c r="E11" s="53">
        <v>67167</v>
      </c>
      <c r="F11" s="53">
        <v>23971</v>
      </c>
      <c r="G11" s="77">
        <v>0.1845</v>
      </c>
      <c r="H11" s="77">
        <v>0.16439999999999999</v>
      </c>
      <c r="I11" s="55">
        <v>2.15</v>
      </c>
      <c r="J11" s="78">
        <v>2.5</v>
      </c>
      <c r="K11" s="56">
        <v>1.59</v>
      </c>
      <c r="L11" s="56">
        <v>0.65</v>
      </c>
      <c r="M11" s="59">
        <v>2.2400000000000002</v>
      </c>
    </row>
    <row r="12" spans="1:13" ht="12.75" x14ac:dyDescent="0.2">
      <c r="A12" s="50">
        <v>560024</v>
      </c>
      <c r="B12" s="51" t="s">
        <v>24</v>
      </c>
      <c r="C12" s="53">
        <v>184</v>
      </c>
      <c r="D12" s="53">
        <v>9114</v>
      </c>
      <c r="E12" s="53">
        <v>2651</v>
      </c>
      <c r="F12" s="53">
        <v>50424</v>
      </c>
      <c r="G12" s="77">
        <v>6.9400000000000003E-2</v>
      </c>
      <c r="H12" s="77">
        <v>0.1807</v>
      </c>
      <c r="I12" s="55">
        <v>2.5</v>
      </c>
      <c r="J12" s="78">
        <v>2.48</v>
      </c>
      <c r="K12" s="56">
        <v>0.13</v>
      </c>
      <c r="L12" s="56">
        <v>2.36</v>
      </c>
      <c r="M12" s="59">
        <v>2.4900000000000002</v>
      </c>
    </row>
    <row r="13" spans="1:13" ht="25.5" x14ac:dyDescent="0.2">
      <c r="A13" s="50">
        <v>560026</v>
      </c>
      <c r="B13" s="51" t="s">
        <v>25</v>
      </c>
      <c r="C13" s="53">
        <v>16787</v>
      </c>
      <c r="D13" s="53">
        <v>3813</v>
      </c>
      <c r="E13" s="53">
        <v>96025</v>
      </c>
      <c r="F13" s="53">
        <v>19406</v>
      </c>
      <c r="G13" s="77">
        <v>0.17480000000000001</v>
      </c>
      <c r="H13" s="77">
        <v>0.19650000000000001</v>
      </c>
      <c r="I13" s="55">
        <v>2.5</v>
      </c>
      <c r="J13" s="78">
        <v>2.46</v>
      </c>
      <c r="K13" s="56">
        <v>2.08</v>
      </c>
      <c r="L13" s="56">
        <v>0.42</v>
      </c>
      <c r="M13" s="59">
        <v>2.5</v>
      </c>
    </row>
    <row r="14" spans="1:13" ht="12.75" x14ac:dyDescent="0.2">
      <c r="A14" s="50">
        <v>560032</v>
      </c>
      <c r="B14" s="51" t="s">
        <v>27</v>
      </c>
      <c r="C14" s="53">
        <v>3976</v>
      </c>
      <c r="D14" s="53">
        <v>0</v>
      </c>
      <c r="E14" s="53">
        <v>20637</v>
      </c>
      <c r="F14" s="53">
        <v>1</v>
      </c>
      <c r="G14" s="77">
        <v>0.19270000000000001</v>
      </c>
      <c r="H14" s="77">
        <v>0</v>
      </c>
      <c r="I14" s="55">
        <v>1.76</v>
      </c>
      <c r="J14" s="78">
        <v>0</v>
      </c>
      <c r="K14" s="56">
        <v>1.76</v>
      </c>
      <c r="L14" s="56">
        <v>0</v>
      </c>
      <c r="M14" s="59">
        <v>1.76</v>
      </c>
    </row>
    <row r="15" spans="1:13" ht="12.75" x14ac:dyDescent="0.2">
      <c r="A15" s="50">
        <v>560033</v>
      </c>
      <c r="B15" s="51" t="s">
        <v>28</v>
      </c>
      <c r="C15" s="53">
        <v>7002</v>
      </c>
      <c r="D15" s="53">
        <v>0</v>
      </c>
      <c r="E15" s="53">
        <v>41695</v>
      </c>
      <c r="F15" s="53">
        <v>0</v>
      </c>
      <c r="G15" s="77">
        <v>0.16789999999999999</v>
      </c>
      <c r="H15" s="77">
        <v>0</v>
      </c>
      <c r="I15" s="55">
        <v>2.5</v>
      </c>
      <c r="J15" s="78">
        <v>0</v>
      </c>
      <c r="K15" s="56">
        <v>2.5</v>
      </c>
      <c r="L15" s="56">
        <v>0</v>
      </c>
      <c r="M15" s="59">
        <v>2.5</v>
      </c>
    </row>
    <row r="16" spans="1:13" ht="12.75" x14ac:dyDescent="0.2">
      <c r="A16" s="50">
        <v>560034</v>
      </c>
      <c r="B16" s="51" t="s">
        <v>29</v>
      </c>
      <c r="C16" s="53">
        <v>6198</v>
      </c>
      <c r="D16" s="53">
        <v>1</v>
      </c>
      <c r="E16" s="53">
        <v>37652</v>
      </c>
      <c r="F16" s="53">
        <v>3</v>
      </c>
      <c r="G16" s="77">
        <v>0.1646</v>
      </c>
      <c r="H16" s="77">
        <v>0.33329999999999999</v>
      </c>
      <c r="I16" s="55">
        <v>2.5</v>
      </c>
      <c r="J16" s="78">
        <v>2.27</v>
      </c>
      <c r="K16" s="56">
        <v>2.5</v>
      </c>
      <c r="L16" s="56">
        <v>0</v>
      </c>
      <c r="M16" s="59">
        <v>2.5</v>
      </c>
    </row>
    <row r="17" spans="1:13" ht="12.75" x14ac:dyDescent="0.2">
      <c r="A17" s="50">
        <v>560035</v>
      </c>
      <c r="B17" s="51" t="s">
        <v>30</v>
      </c>
      <c r="C17" s="53">
        <v>126</v>
      </c>
      <c r="D17" s="53">
        <v>4799</v>
      </c>
      <c r="E17" s="53">
        <v>1787</v>
      </c>
      <c r="F17" s="53">
        <v>30590</v>
      </c>
      <c r="G17" s="77">
        <v>7.0499999999999993E-2</v>
      </c>
      <c r="H17" s="77">
        <v>0.15690000000000001</v>
      </c>
      <c r="I17" s="55">
        <v>2.5</v>
      </c>
      <c r="J17" s="78">
        <v>2.5</v>
      </c>
      <c r="K17" s="56">
        <v>0.15</v>
      </c>
      <c r="L17" s="56">
        <v>2.35</v>
      </c>
      <c r="M17" s="59">
        <v>2.5</v>
      </c>
    </row>
    <row r="18" spans="1:13" ht="12.75" x14ac:dyDescent="0.2">
      <c r="A18" s="50">
        <v>560036</v>
      </c>
      <c r="B18" s="51" t="s">
        <v>26</v>
      </c>
      <c r="C18" s="53">
        <v>8156</v>
      </c>
      <c r="D18" s="53">
        <v>1750</v>
      </c>
      <c r="E18" s="53">
        <v>47244</v>
      </c>
      <c r="F18" s="53">
        <v>10743</v>
      </c>
      <c r="G18" s="77">
        <v>0.1726</v>
      </c>
      <c r="H18" s="77">
        <v>0.16289999999999999</v>
      </c>
      <c r="I18" s="55">
        <v>2.5</v>
      </c>
      <c r="J18" s="78">
        <v>2.5</v>
      </c>
      <c r="K18" s="56">
        <v>2.0299999999999998</v>
      </c>
      <c r="L18" s="56">
        <v>0.48</v>
      </c>
      <c r="M18" s="59">
        <v>2.5</v>
      </c>
    </row>
    <row r="19" spans="1:13" ht="25.5" x14ac:dyDescent="0.2">
      <c r="A19" s="50">
        <v>560041</v>
      </c>
      <c r="B19" s="51" t="s">
        <v>32</v>
      </c>
      <c r="C19" s="53">
        <v>49</v>
      </c>
      <c r="D19" s="53">
        <v>2262</v>
      </c>
      <c r="E19" s="53">
        <v>1055</v>
      </c>
      <c r="F19" s="53">
        <v>19518</v>
      </c>
      <c r="G19" s="77">
        <v>4.6399999999999997E-2</v>
      </c>
      <c r="H19" s="77">
        <v>0.1159</v>
      </c>
      <c r="I19" s="55">
        <v>2.5</v>
      </c>
      <c r="J19" s="78">
        <v>2.5</v>
      </c>
      <c r="K19" s="56">
        <v>0.13</v>
      </c>
      <c r="L19" s="56">
        <v>2.38</v>
      </c>
      <c r="M19" s="59">
        <v>2.5</v>
      </c>
    </row>
    <row r="20" spans="1:13" ht="12.75" x14ac:dyDescent="0.2">
      <c r="A20" s="50">
        <v>560043</v>
      </c>
      <c r="B20" s="51" t="s">
        <v>33</v>
      </c>
      <c r="C20" s="53">
        <v>4834</v>
      </c>
      <c r="D20" s="53">
        <v>627</v>
      </c>
      <c r="E20" s="53">
        <v>21092</v>
      </c>
      <c r="F20" s="53">
        <v>5161</v>
      </c>
      <c r="G20" s="77">
        <v>0.22919999999999999</v>
      </c>
      <c r="H20" s="77">
        <v>0.1215</v>
      </c>
      <c r="I20" s="55">
        <v>0</v>
      </c>
      <c r="J20" s="78">
        <v>2.5</v>
      </c>
      <c r="K20" s="56">
        <v>0</v>
      </c>
      <c r="L20" s="56">
        <v>0.5</v>
      </c>
      <c r="M20" s="59">
        <v>0.5</v>
      </c>
    </row>
    <row r="21" spans="1:13" ht="12.75" x14ac:dyDescent="0.2">
      <c r="A21" s="50">
        <v>560045</v>
      </c>
      <c r="B21" s="51" t="s">
        <v>34</v>
      </c>
      <c r="C21" s="53">
        <v>3951</v>
      </c>
      <c r="D21" s="53">
        <v>801</v>
      </c>
      <c r="E21" s="53">
        <v>20103</v>
      </c>
      <c r="F21" s="53">
        <v>5814</v>
      </c>
      <c r="G21" s="77">
        <v>0.19650000000000001</v>
      </c>
      <c r="H21" s="77">
        <v>0.13780000000000001</v>
      </c>
      <c r="I21" s="55">
        <v>1.58</v>
      </c>
      <c r="J21" s="78">
        <v>2.5</v>
      </c>
      <c r="K21" s="56">
        <v>1.23</v>
      </c>
      <c r="L21" s="56">
        <v>0.55000000000000004</v>
      </c>
      <c r="M21" s="59">
        <v>1.78</v>
      </c>
    </row>
    <row r="22" spans="1:13" ht="12.75" x14ac:dyDescent="0.2">
      <c r="A22" s="50">
        <v>560047</v>
      </c>
      <c r="B22" s="51" t="s">
        <v>35</v>
      </c>
      <c r="C22" s="53">
        <v>4455</v>
      </c>
      <c r="D22" s="53">
        <v>932</v>
      </c>
      <c r="E22" s="53">
        <v>29972</v>
      </c>
      <c r="F22" s="53">
        <v>8298</v>
      </c>
      <c r="G22" s="77">
        <v>0.14860000000000001</v>
      </c>
      <c r="H22" s="77">
        <v>0.1123</v>
      </c>
      <c r="I22" s="55">
        <v>2.5</v>
      </c>
      <c r="J22" s="78">
        <v>2.5</v>
      </c>
      <c r="K22" s="56">
        <v>1.95</v>
      </c>
      <c r="L22" s="56">
        <v>0.55000000000000004</v>
      </c>
      <c r="M22" s="59">
        <v>2.5</v>
      </c>
    </row>
    <row r="23" spans="1:13" ht="12.75" x14ac:dyDescent="0.2">
      <c r="A23" s="50">
        <v>560052</v>
      </c>
      <c r="B23" s="51" t="s">
        <v>37</v>
      </c>
      <c r="C23" s="53">
        <v>3341</v>
      </c>
      <c r="D23" s="53">
        <v>856</v>
      </c>
      <c r="E23" s="53">
        <v>17796</v>
      </c>
      <c r="F23" s="53">
        <v>5539</v>
      </c>
      <c r="G23" s="77">
        <v>0.18770000000000001</v>
      </c>
      <c r="H23" s="77">
        <v>0.1545</v>
      </c>
      <c r="I23" s="55">
        <v>2</v>
      </c>
      <c r="J23" s="78">
        <v>2.5</v>
      </c>
      <c r="K23" s="56">
        <v>1.52</v>
      </c>
      <c r="L23" s="56">
        <v>0.6</v>
      </c>
      <c r="M23" s="59">
        <v>2.12</v>
      </c>
    </row>
    <row r="24" spans="1:13" ht="12.75" x14ac:dyDescent="0.2">
      <c r="A24" s="50">
        <v>560053</v>
      </c>
      <c r="B24" s="51" t="s">
        <v>38</v>
      </c>
      <c r="C24" s="53">
        <v>1970</v>
      </c>
      <c r="D24" s="53">
        <v>283</v>
      </c>
      <c r="E24" s="53">
        <v>16001</v>
      </c>
      <c r="F24" s="53">
        <v>4602</v>
      </c>
      <c r="G24" s="77">
        <v>0.1231</v>
      </c>
      <c r="H24" s="77">
        <v>6.1499999999999999E-2</v>
      </c>
      <c r="I24" s="55">
        <v>2.5</v>
      </c>
      <c r="J24" s="78">
        <v>2.5</v>
      </c>
      <c r="K24" s="56">
        <v>1.95</v>
      </c>
      <c r="L24" s="56">
        <v>0.55000000000000004</v>
      </c>
      <c r="M24" s="59">
        <v>2.5</v>
      </c>
    </row>
    <row r="25" spans="1:13" ht="12.75" x14ac:dyDescent="0.2">
      <c r="A25" s="50">
        <v>560054</v>
      </c>
      <c r="B25" s="51" t="s">
        <v>39</v>
      </c>
      <c r="C25" s="53">
        <v>1126</v>
      </c>
      <c r="D25" s="53">
        <v>190</v>
      </c>
      <c r="E25" s="53">
        <v>16147</v>
      </c>
      <c r="F25" s="53">
        <v>5343</v>
      </c>
      <c r="G25" s="77">
        <v>6.9699999999999998E-2</v>
      </c>
      <c r="H25" s="77">
        <v>3.56E-2</v>
      </c>
      <c r="I25" s="55">
        <v>2.5</v>
      </c>
      <c r="J25" s="78">
        <v>2.5</v>
      </c>
      <c r="K25" s="56">
        <v>1.88</v>
      </c>
      <c r="L25" s="56">
        <v>0.63</v>
      </c>
      <c r="M25" s="59">
        <v>2.5</v>
      </c>
    </row>
    <row r="26" spans="1:13" ht="25.5" x14ac:dyDescent="0.2">
      <c r="A26" s="50">
        <v>560055</v>
      </c>
      <c r="B26" s="51" t="s">
        <v>40</v>
      </c>
      <c r="C26" s="53">
        <v>1889</v>
      </c>
      <c r="D26" s="53">
        <v>260</v>
      </c>
      <c r="E26" s="53">
        <v>11414</v>
      </c>
      <c r="F26" s="53">
        <v>2817</v>
      </c>
      <c r="G26" s="77">
        <v>0.16550000000000001</v>
      </c>
      <c r="H26" s="77">
        <v>9.2299999999999993E-2</v>
      </c>
      <c r="I26" s="55">
        <v>2.5</v>
      </c>
      <c r="J26" s="78">
        <v>2.5</v>
      </c>
      <c r="K26" s="56">
        <v>2</v>
      </c>
      <c r="L26" s="56">
        <v>0.5</v>
      </c>
      <c r="M26" s="59">
        <v>2.5</v>
      </c>
    </row>
    <row r="27" spans="1:13" ht="12.75" x14ac:dyDescent="0.2">
      <c r="A27" s="50">
        <v>560056</v>
      </c>
      <c r="B27" s="51" t="s">
        <v>41</v>
      </c>
      <c r="C27" s="53">
        <v>1767</v>
      </c>
      <c r="D27" s="53">
        <v>213</v>
      </c>
      <c r="E27" s="53">
        <v>15590</v>
      </c>
      <c r="F27" s="53">
        <v>3510</v>
      </c>
      <c r="G27" s="77">
        <v>0.1133</v>
      </c>
      <c r="H27" s="77">
        <v>6.0699999999999997E-2</v>
      </c>
      <c r="I27" s="55">
        <v>2.5</v>
      </c>
      <c r="J27" s="78">
        <v>2.5</v>
      </c>
      <c r="K27" s="56">
        <v>2.0499999999999998</v>
      </c>
      <c r="L27" s="56">
        <v>0.45</v>
      </c>
      <c r="M27" s="59">
        <v>2.5</v>
      </c>
    </row>
    <row r="28" spans="1:13" ht="12.75" x14ac:dyDescent="0.2">
      <c r="A28" s="50">
        <v>560057</v>
      </c>
      <c r="B28" s="51" t="s">
        <v>42</v>
      </c>
      <c r="C28" s="53">
        <v>2365</v>
      </c>
      <c r="D28" s="53">
        <v>539</v>
      </c>
      <c r="E28" s="53">
        <v>12520</v>
      </c>
      <c r="F28" s="53">
        <v>3388</v>
      </c>
      <c r="G28" s="77">
        <v>0.18890000000000001</v>
      </c>
      <c r="H28" s="77">
        <v>0.15909999999999999</v>
      </c>
      <c r="I28" s="55">
        <v>1.94</v>
      </c>
      <c r="J28" s="78">
        <v>2.5</v>
      </c>
      <c r="K28" s="56">
        <v>1.53</v>
      </c>
      <c r="L28" s="56">
        <v>0.53</v>
      </c>
      <c r="M28" s="59">
        <v>2.06</v>
      </c>
    </row>
    <row r="29" spans="1:13" ht="12.75" x14ac:dyDescent="0.2">
      <c r="A29" s="50">
        <v>560058</v>
      </c>
      <c r="B29" s="51" t="s">
        <v>43</v>
      </c>
      <c r="C29" s="53">
        <v>5881</v>
      </c>
      <c r="D29" s="53">
        <v>961</v>
      </c>
      <c r="E29" s="53">
        <v>35059</v>
      </c>
      <c r="F29" s="53">
        <v>9976</v>
      </c>
      <c r="G29" s="77">
        <v>0.16769999999999999</v>
      </c>
      <c r="H29" s="77">
        <v>9.6299999999999997E-2</v>
      </c>
      <c r="I29" s="55">
        <v>2.5</v>
      </c>
      <c r="J29" s="78">
        <v>2.5</v>
      </c>
      <c r="K29" s="56">
        <v>1.95</v>
      </c>
      <c r="L29" s="56">
        <v>0.55000000000000004</v>
      </c>
      <c r="M29" s="59">
        <v>2.5</v>
      </c>
    </row>
    <row r="30" spans="1:13" ht="12.75" x14ac:dyDescent="0.2">
      <c r="A30" s="50">
        <v>560059</v>
      </c>
      <c r="B30" s="51" t="s">
        <v>44</v>
      </c>
      <c r="C30" s="53">
        <v>1267</v>
      </c>
      <c r="D30" s="53">
        <v>156</v>
      </c>
      <c r="E30" s="53">
        <v>10957</v>
      </c>
      <c r="F30" s="53">
        <v>2725</v>
      </c>
      <c r="G30" s="77">
        <v>0.11559999999999999</v>
      </c>
      <c r="H30" s="77">
        <v>5.7200000000000001E-2</v>
      </c>
      <c r="I30" s="55">
        <v>2.5</v>
      </c>
      <c r="J30" s="78">
        <v>2.5</v>
      </c>
      <c r="K30" s="56">
        <v>2</v>
      </c>
      <c r="L30" s="56">
        <v>0.5</v>
      </c>
      <c r="M30" s="59">
        <v>2.5</v>
      </c>
    </row>
    <row r="31" spans="1:13" ht="12.75" x14ac:dyDescent="0.2">
      <c r="A31" s="50">
        <v>560060</v>
      </c>
      <c r="B31" s="51" t="s">
        <v>45</v>
      </c>
      <c r="C31" s="53">
        <v>1683</v>
      </c>
      <c r="D31" s="53">
        <v>352</v>
      </c>
      <c r="E31" s="53">
        <v>12321</v>
      </c>
      <c r="F31" s="53">
        <v>3647</v>
      </c>
      <c r="G31" s="77">
        <v>0.1366</v>
      </c>
      <c r="H31" s="77">
        <v>9.6500000000000002E-2</v>
      </c>
      <c r="I31" s="55">
        <v>2.5</v>
      </c>
      <c r="J31" s="78">
        <v>2.5</v>
      </c>
      <c r="K31" s="56">
        <v>1.93</v>
      </c>
      <c r="L31" s="56">
        <v>0.57999999999999996</v>
      </c>
      <c r="M31" s="59">
        <v>2.5</v>
      </c>
    </row>
    <row r="32" spans="1:13" ht="12.75" x14ac:dyDescent="0.2">
      <c r="A32" s="50">
        <v>560061</v>
      </c>
      <c r="B32" s="51" t="s">
        <v>46</v>
      </c>
      <c r="C32" s="53">
        <v>2022</v>
      </c>
      <c r="D32" s="53">
        <v>551</v>
      </c>
      <c r="E32" s="53">
        <v>17979</v>
      </c>
      <c r="F32" s="53">
        <v>5254</v>
      </c>
      <c r="G32" s="77">
        <v>0.1125</v>
      </c>
      <c r="H32" s="77">
        <v>0.10489999999999999</v>
      </c>
      <c r="I32" s="55">
        <v>2.5</v>
      </c>
      <c r="J32" s="78">
        <v>2.5</v>
      </c>
      <c r="K32" s="56">
        <v>1.93</v>
      </c>
      <c r="L32" s="56">
        <v>0.57999999999999996</v>
      </c>
      <c r="M32" s="59">
        <v>2.5</v>
      </c>
    </row>
    <row r="33" spans="1:13" ht="12.75" x14ac:dyDescent="0.2">
      <c r="A33" s="50">
        <v>560062</v>
      </c>
      <c r="B33" s="51" t="s">
        <v>47</v>
      </c>
      <c r="C33" s="53">
        <v>2489</v>
      </c>
      <c r="D33" s="53">
        <v>325</v>
      </c>
      <c r="E33" s="53">
        <v>13201</v>
      </c>
      <c r="F33" s="53">
        <v>3366</v>
      </c>
      <c r="G33" s="77">
        <v>0.1885</v>
      </c>
      <c r="H33" s="77">
        <v>9.6600000000000005E-2</v>
      </c>
      <c r="I33" s="55">
        <v>1.96</v>
      </c>
      <c r="J33" s="78">
        <v>2.5</v>
      </c>
      <c r="K33" s="56">
        <v>1.57</v>
      </c>
      <c r="L33" s="56">
        <v>0.5</v>
      </c>
      <c r="M33" s="59">
        <v>2.0699999999999998</v>
      </c>
    </row>
    <row r="34" spans="1:13" ht="25.5" x14ac:dyDescent="0.2">
      <c r="A34" s="50">
        <v>560063</v>
      </c>
      <c r="B34" s="51" t="s">
        <v>48</v>
      </c>
      <c r="C34" s="53">
        <v>1098</v>
      </c>
      <c r="D34" s="53">
        <v>190</v>
      </c>
      <c r="E34" s="53">
        <v>14101</v>
      </c>
      <c r="F34" s="53">
        <v>4172</v>
      </c>
      <c r="G34" s="77">
        <v>7.7899999999999997E-2</v>
      </c>
      <c r="H34" s="77">
        <v>4.5499999999999999E-2</v>
      </c>
      <c r="I34" s="55">
        <v>2.5</v>
      </c>
      <c r="J34" s="78">
        <v>2.5</v>
      </c>
      <c r="K34" s="56">
        <v>1.93</v>
      </c>
      <c r="L34" s="56">
        <v>0.57999999999999996</v>
      </c>
      <c r="M34" s="59">
        <v>2.5</v>
      </c>
    </row>
    <row r="35" spans="1:13" ht="12.75" x14ac:dyDescent="0.2">
      <c r="A35" s="50">
        <v>560064</v>
      </c>
      <c r="B35" s="51" t="s">
        <v>49</v>
      </c>
      <c r="C35" s="53">
        <v>5302</v>
      </c>
      <c r="D35" s="53">
        <v>770</v>
      </c>
      <c r="E35" s="53">
        <v>31124</v>
      </c>
      <c r="F35" s="53">
        <v>9119</v>
      </c>
      <c r="G35" s="77">
        <v>0.1704</v>
      </c>
      <c r="H35" s="77">
        <v>8.4400000000000003E-2</v>
      </c>
      <c r="I35" s="55">
        <v>2.5</v>
      </c>
      <c r="J35" s="78">
        <v>2.5</v>
      </c>
      <c r="K35" s="56">
        <v>1.93</v>
      </c>
      <c r="L35" s="56">
        <v>0.57999999999999996</v>
      </c>
      <c r="M35" s="59">
        <v>2.5</v>
      </c>
    </row>
    <row r="36" spans="1:13" ht="12.75" x14ac:dyDescent="0.2">
      <c r="A36" s="50">
        <v>560065</v>
      </c>
      <c r="B36" s="51" t="s">
        <v>50</v>
      </c>
      <c r="C36" s="53">
        <v>1629</v>
      </c>
      <c r="D36" s="53">
        <v>228</v>
      </c>
      <c r="E36" s="53">
        <v>13225</v>
      </c>
      <c r="F36" s="53">
        <v>3135</v>
      </c>
      <c r="G36" s="77">
        <v>0.1232</v>
      </c>
      <c r="H36" s="77">
        <v>7.2700000000000001E-2</v>
      </c>
      <c r="I36" s="55">
        <v>2.5</v>
      </c>
      <c r="J36" s="78">
        <v>2.5</v>
      </c>
      <c r="K36" s="56">
        <v>2.0299999999999998</v>
      </c>
      <c r="L36" s="56">
        <v>0.48</v>
      </c>
      <c r="M36" s="59">
        <v>2.5</v>
      </c>
    </row>
    <row r="37" spans="1:13" ht="12.75" x14ac:dyDescent="0.2">
      <c r="A37" s="50">
        <v>560066</v>
      </c>
      <c r="B37" s="51" t="s">
        <v>51</v>
      </c>
      <c r="C37" s="53">
        <v>824</v>
      </c>
      <c r="D37" s="53">
        <v>200</v>
      </c>
      <c r="E37" s="53">
        <v>8987</v>
      </c>
      <c r="F37" s="53">
        <v>2277</v>
      </c>
      <c r="G37" s="77">
        <v>9.1700000000000004E-2</v>
      </c>
      <c r="H37" s="77">
        <v>8.7800000000000003E-2</v>
      </c>
      <c r="I37" s="55">
        <v>2.5</v>
      </c>
      <c r="J37" s="78">
        <v>2.5</v>
      </c>
      <c r="K37" s="56">
        <v>2</v>
      </c>
      <c r="L37" s="56">
        <v>0.5</v>
      </c>
      <c r="M37" s="59">
        <v>2.5</v>
      </c>
    </row>
    <row r="38" spans="1:13" ht="12.75" x14ac:dyDescent="0.2">
      <c r="A38" s="50">
        <v>560067</v>
      </c>
      <c r="B38" s="51" t="s">
        <v>52</v>
      </c>
      <c r="C38" s="53">
        <v>3216</v>
      </c>
      <c r="D38" s="53">
        <v>726</v>
      </c>
      <c r="E38" s="53">
        <v>22028</v>
      </c>
      <c r="F38" s="53">
        <v>6914</v>
      </c>
      <c r="G38" s="77">
        <v>0.14599999999999999</v>
      </c>
      <c r="H38" s="77">
        <v>0.105</v>
      </c>
      <c r="I38" s="55">
        <v>2.5</v>
      </c>
      <c r="J38" s="78">
        <v>2.5</v>
      </c>
      <c r="K38" s="56">
        <v>1.9</v>
      </c>
      <c r="L38" s="56">
        <v>0.6</v>
      </c>
      <c r="M38" s="59">
        <v>2.5</v>
      </c>
    </row>
    <row r="39" spans="1:13" ht="25.5" x14ac:dyDescent="0.2">
      <c r="A39" s="50">
        <v>560068</v>
      </c>
      <c r="B39" s="51" t="s">
        <v>53</v>
      </c>
      <c r="C39" s="53">
        <v>3373</v>
      </c>
      <c r="D39" s="53">
        <v>551</v>
      </c>
      <c r="E39" s="53">
        <v>25573</v>
      </c>
      <c r="F39" s="53">
        <v>7502</v>
      </c>
      <c r="G39" s="77">
        <v>0.13189999999999999</v>
      </c>
      <c r="H39" s="77">
        <v>7.3400000000000007E-2</v>
      </c>
      <c r="I39" s="55">
        <v>2.5</v>
      </c>
      <c r="J39" s="78">
        <v>2.5</v>
      </c>
      <c r="K39" s="56">
        <v>1.93</v>
      </c>
      <c r="L39" s="56">
        <v>0.57999999999999996</v>
      </c>
      <c r="M39" s="59">
        <v>2.5</v>
      </c>
    </row>
    <row r="40" spans="1:13" ht="12.75" x14ac:dyDescent="0.2">
      <c r="A40" s="50">
        <v>560069</v>
      </c>
      <c r="B40" s="51" t="s">
        <v>54</v>
      </c>
      <c r="C40" s="53">
        <v>2899</v>
      </c>
      <c r="D40" s="53">
        <v>262</v>
      </c>
      <c r="E40" s="53">
        <v>15627</v>
      </c>
      <c r="F40" s="53">
        <v>4375</v>
      </c>
      <c r="G40" s="77">
        <v>0.1855</v>
      </c>
      <c r="H40" s="77">
        <v>5.9900000000000002E-2</v>
      </c>
      <c r="I40" s="55">
        <v>2.11</v>
      </c>
      <c r="J40" s="78">
        <v>2.5</v>
      </c>
      <c r="K40" s="56">
        <v>1.65</v>
      </c>
      <c r="L40" s="56">
        <v>0.55000000000000004</v>
      </c>
      <c r="M40" s="59">
        <v>2.2000000000000002</v>
      </c>
    </row>
    <row r="41" spans="1:13" ht="12.75" x14ac:dyDescent="0.2">
      <c r="A41" s="50">
        <v>560070</v>
      </c>
      <c r="B41" s="51" t="s">
        <v>55</v>
      </c>
      <c r="C41" s="53">
        <v>8559</v>
      </c>
      <c r="D41" s="53">
        <v>3405</v>
      </c>
      <c r="E41" s="53">
        <v>57606</v>
      </c>
      <c r="F41" s="53">
        <v>18601</v>
      </c>
      <c r="G41" s="77">
        <v>0.14860000000000001</v>
      </c>
      <c r="H41" s="77">
        <v>0.18310000000000001</v>
      </c>
      <c r="I41" s="55">
        <v>2.5</v>
      </c>
      <c r="J41" s="78">
        <v>2.48</v>
      </c>
      <c r="K41" s="56">
        <v>1.9</v>
      </c>
      <c r="L41" s="56">
        <v>0.6</v>
      </c>
      <c r="M41" s="59">
        <v>2.5</v>
      </c>
    </row>
    <row r="42" spans="1:13" ht="12.75" x14ac:dyDescent="0.2">
      <c r="A42" s="50">
        <v>560071</v>
      </c>
      <c r="B42" s="51" t="s">
        <v>56</v>
      </c>
      <c r="C42" s="53">
        <v>2959</v>
      </c>
      <c r="D42" s="53">
        <v>727</v>
      </c>
      <c r="E42" s="53">
        <v>18094</v>
      </c>
      <c r="F42" s="53">
        <v>6009</v>
      </c>
      <c r="G42" s="77">
        <v>0.16350000000000001</v>
      </c>
      <c r="H42" s="77">
        <v>0.121</v>
      </c>
      <c r="I42" s="55">
        <v>2.5</v>
      </c>
      <c r="J42" s="78">
        <v>2.5</v>
      </c>
      <c r="K42" s="56">
        <v>1.88</v>
      </c>
      <c r="L42" s="56">
        <v>0.63</v>
      </c>
      <c r="M42" s="59">
        <v>2.5</v>
      </c>
    </row>
    <row r="43" spans="1:13" ht="12.75" x14ac:dyDescent="0.2">
      <c r="A43" s="50">
        <v>560072</v>
      </c>
      <c r="B43" s="51" t="s">
        <v>57</v>
      </c>
      <c r="C43" s="53">
        <v>2748</v>
      </c>
      <c r="D43" s="53">
        <v>448</v>
      </c>
      <c r="E43" s="53">
        <v>19776</v>
      </c>
      <c r="F43" s="53">
        <v>5332</v>
      </c>
      <c r="G43" s="77">
        <v>0.13900000000000001</v>
      </c>
      <c r="H43" s="77">
        <v>8.4000000000000005E-2</v>
      </c>
      <c r="I43" s="55">
        <v>2.5</v>
      </c>
      <c r="J43" s="78">
        <v>2.5</v>
      </c>
      <c r="K43" s="56">
        <v>1.98</v>
      </c>
      <c r="L43" s="56">
        <v>0.53</v>
      </c>
      <c r="M43" s="59">
        <v>2.5</v>
      </c>
    </row>
    <row r="44" spans="1:13" ht="12.75" x14ac:dyDescent="0.2">
      <c r="A44" s="50">
        <v>560073</v>
      </c>
      <c r="B44" s="51" t="s">
        <v>58</v>
      </c>
      <c r="C44" s="53">
        <v>1465</v>
      </c>
      <c r="D44" s="53">
        <v>224</v>
      </c>
      <c r="E44" s="53">
        <v>11026</v>
      </c>
      <c r="F44" s="53">
        <v>2258</v>
      </c>
      <c r="G44" s="77">
        <v>0.13289999999999999</v>
      </c>
      <c r="H44" s="77">
        <v>9.9199999999999997E-2</v>
      </c>
      <c r="I44" s="55">
        <v>2.5</v>
      </c>
      <c r="J44" s="78">
        <v>2.5</v>
      </c>
      <c r="K44" s="56">
        <v>2.08</v>
      </c>
      <c r="L44" s="56">
        <v>0.43</v>
      </c>
      <c r="M44" s="59">
        <v>2.5</v>
      </c>
    </row>
    <row r="45" spans="1:13" ht="12.75" x14ac:dyDescent="0.2">
      <c r="A45" s="50">
        <v>560074</v>
      </c>
      <c r="B45" s="51" t="s">
        <v>59</v>
      </c>
      <c r="C45" s="53">
        <v>3183</v>
      </c>
      <c r="D45" s="53">
        <v>674</v>
      </c>
      <c r="E45" s="53">
        <v>17576</v>
      </c>
      <c r="F45" s="53">
        <v>5522</v>
      </c>
      <c r="G45" s="77">
        <v>0.18110000000000001</v>
      </c>
      <c r="H45" s="77">
        <v>0.1221</v>
      </c>
      <c r="I45" s="55">
        <v>2.3199999999999998</v>
      </c>
      <c r="J45" s="78">
        <v>2.5</v>
      </c>
      <c r="K45" s="56">
        <v>1.76</v>
      </c>
      <c r="L45" s="56">
        <v>0.6</v>
      </c>
      <c r="M45" s="59">
        <v>2.36</v>
      </c>
    </row>
    <row r="46" spans="1:13" ht="12.75" x14ac:dyDescent="0.2">
      <c r="A46" s="50">
        <v>560075</v>
      </c>
      <c r="B46" s="51" t="s">
        <v>60</v>
      </c>
      <c r="C46" s="53">
        <v>5800</v>
      </c>
      <c r="D46" s="53">
        <v>1130</v>
      </c>
      <c r="E46" s="53">
        <v>29934</v>
      </c>
      <c r="F46" s="53">
        <v>8980</v>
      </c>
      <c r="G46" s="77">
        <v>0.1938</v>
      </c>
      <c r="H46" s="77">
        <v>0.1258</v>
      </c>
      <c r="I46" s="55">
        <v>1.71</v>
      </c>
      <c r="J46" s="78">
        <v>2.5</v>
      </c>
      <c r="K46" s="56">
        <v>1.32</v>
      </c>
      <c r="L46" s="56">
        <v>0.57999999999999996</v>
      </c>
      <c r="M46" s="59">
        <v>1.9</v>
      </c>
    </row>
    <row r="47" spans="1:13" ht="12.75" x14ac:dyDescent="0.2">
      <c r="A47" s="50">
        <v>560076</v>
      </c>
      <c r="B47" s="51" t="s">
        <v>61</v>
      </c>
      <c r="C47" s="53">
        <v>1016</v>
      </c>
      <c r="D47" s="53">
        <v>128</v>
      </c>
      <c r="E47" s="53">
        <v>9082</v>
      </c>
      <c r="F47" s="53">
        <v>2493</v>
      </c>
      <c r="G47" s="77">
        <v>0.1119</v>
      </c>
      <c r="H47" s="77">
        <v>5.1299999999999998E-2</v>
      </c>
      <c r="I47" s="55">
        <v>2.5</v>
      </c>
      <c r="J47" s="78">
        <v>2.5</v>
      </c>
      <c r="K47" s="56">
        <v>1.95</v>
      </c>
      <c r="L47" s="56">
        <v>0.55000000000000004</v>
      </c>
      <c r="M47" s="59">
        <v>2.5</v>
      </c>
    </row>
    <row r="48" spans="1:13" ht="12.75" x14ac:dyDescent="0.2">
      <c r="A48" s="50">
        <v>560077</v>
      </c>
      <c r="B48" s="51" t="s">
        <v>62</v>
      </c>
      <c r="C48" s="53">
        <v>1343</v>
      </c>
      <c r="D48" s="53">
        <v>179</v>
      </c>
      <c r="E48" s="53">
        <v>10820</v>
      </c>
      <c r="F48" s="53">
        <v>2185</v>
      </c>
      <c r="G48" s="77">
        <v>0.1241</v>
      </c>
      <c r="H48" s="77">
        <v>8.1900000000000001E-2</v>
      </c>
      <c r="I48" s="55">
        <v>2.5</v>
      </c>
      <c r="J48" s="78">
        <v>2.5</v>
      </c>
      <c r="K48" s="56">
        <v>2.08</v>
      </c>
      <c r="L48" s="56">
        <v>0.43</v>
      </c>
      <c r="M48" s="59">
        <v>2.5</v>
      </c>
    </row>
    <row r="49" spans="1:13" ht="12.75" x14ac:dyDescent="0.2">
      <c r="A49" s="50">
        <v>560078</v>
      </c>
      <c r="B49" s="51" t="s">
        <v>63</v>
      </c>
      <c r="C49" s="53">
        <v>6357</v>
      </c>
      <c r="D49" s="53">
        <v>1337</v>
      </c>
      <c r="E49" s="53">
        <v>34322</v>
      </c>
      <c r="F49" s="53">
        <v>11356</v>
      </c>
      <c r="G49" s="77">
        <v>0.1852</v>
      </c>
      <c r="H49" s="77">
        <v>0.1177</v>
      </c>
      <c r="I49" s="55">
        <v>2.12</v>
      </c>
      <c r="J49" s="78">
        <v>2.5</v>
      </c>
      <c r="K49" s="56">
        <v>1.59</v>
      </c>
      <c r="L49" s="56">
        <v>0.63</v>
      </c>
      <c r="M49" s="59">
        <v>2.2200000000000002</v>
      </c>
    </row>
    <row r="50" spans="1:13" ht="12.75" x14ac:dyDescent="0.2">
      <c r="A50" s="50">
        <v>560079</v>
      </c>
      <c r="B50" s="51" t="s">
        <v>64</v>
      </c>
      <c r="C50" s="53">
        <v>5897</v>
      </c>
      <c r="D50" s="53">
        <v>1259</v>
      </c>
      <c r="E50" s="53">
        <v>33332</v>
      </c>
      <c r="F50" s="53">
        <v>9665</v>
      </c>
      <c r="G50" s="77">
        <v>0.1769</v>
      </c>
      <c r="H50" s="77">
        <v>0.1303</v>
      </c>
      <c r="I50" s="55">
        <v>2.5</v>
      </c>
      <c r="J50" s="78">
        <v>2.5</v>
      </c>
      <c r="K50" s="56">
        <v>1.95</v>
      </c>
      <c r="L50" s="56">
        <v>0.55000000000000004</v>
      </c>
      <c r="M50" s="59">
        <v>2.5</v>
      </c>
    </row>
    <row r="51" spans="1:13" ht="12.75" x14ac:dyDescent="0.2">
      <c r="A51" s="50">
        <v>560080</v>
      </c>
      <c r="B51" s="51" t="s">
        <v>65</v>
      </c>
      <c r="C51" s="53">
        <v>1697</v>
      </c>
      <c r="D51" s="53">
        <v>404</v>
      </c>
      <c r="E51" s="53">
        <v>17552</v>
      </c>
      <c r="F51" s="53">
        <v>5229</v>
      </c>
      <c r="G51" s="77">
        <v>9.6699999999999994E-2</v>
      </c>
      <c r="H51" s="77">
        <v>7.7299999999999994E-2</v>
      </c>
      <c r="I51" s="55">
        <v>2.5</v>
      </c>
      <c r="J51" s="78">
        <v>2.5</v>
      </c>
      <c r="K51" s="56">
        <v>1.93</v>
      </c>
      <c r="L51" s="56">
        <v>0.57999999999999996</v>
      </c>
      <c r="M51" s="59">
        <v>2.5</v>
      </c>
    </row>
    <row r="52" spans="1:13" ht="12.75" x14ac:dyDescent="0.2">
      <c r="A52" s="50">
        <v>560081</v>
      </c>
      <c r="B52" s="51" t="s">
        <v>66</v>
      </c>
      <c r="C52" s="53">
        <v>3313</v>
      </c>
      <c r="D52" s="53">
        <v>654</v>
      </c>
      <c r="E52" s="53">
        <v>19936</v>
      </c>
      <c r="F52" s="53">
        <v>6499</v>
      </c>
      <c r="G52" s="77">
        <v>0.16619999999999999</v>
      </c>
      <c r="H52" s="77">
        <v>0.10059999999999999</v>
      </c>
      <c r="I52" s="55">
        <v>2.5</v>
      </c>
      <c r="J52" s="78">
        <v>2.5</v>
      </c>
      <c r="K52" s="56">
        <v>1.88</v>
      </c>
      <c r="L52" s="56">
        <v>0.63</v>
      </c>
      <c r="M52" s="59">
        <v>2.5</v>
      </c>
    </row>
    <row r="53" spans="1:13" ht="12.75" x14ac:dyDescent="0.2">
      <c r="A53" s="50">
        <v>560082</v>
      </c>
      <c r="B53" s="51" t="s">
        <v>67</v>
      </c>
      <c r="C53" s="53">
        <v>2305</v>
      </c>
      <c r="D53" s="53">
        <v>456</v>
      </c>
      <c r="E53" s="53">
        <v>15624</v>
      </c>
      <c r="F53" s="53">
        <v>3934</v>
      </c>
      <c r="G53" s="77">
        <v>0.14749999999999999</v>
      </c>
      <c r="H53" s="77">
        <v>0.1159</v>
      </c>
      <c r="I53" s="55">
        <v>2.5</v>
      </c>
      <c r="J53" s="78">
        <v>2.5</v>
      </c>
      <c r="K53" s="56">
        <v>2</v>
      </c>
      <c r="L53" s="56">
        <v>0.5</v>
      </c>
      <c r="M53" s="59">
        <v>2.5</v>
      </c>
    </row>
    <row r="54" spans="1:13" ht="12.75" x14ac:dyDescent="0.2">
      <c r="A54" s="50">
        <v>560083</v>
      </c>
      <c r="B54" s="51" t="s">
        <v>68</v>
      </c>
      <c r="C54" s="53">
        <v>2312</v>
      </c>
      <c r="D54" s="53">
        <v>234</v>
      </c>
      <c r="E54" s="53">
        <v>14203</v>
      </c>
      <c r="F54" s="53">
        <v>3315</v>
      </c>
      <c r="G54" s="77">
        <v>0.1628</v>
      </c>
      <c r="H54" s="77">
        <v>7.0599999999999996E-2</v>
      </c>
      <c r="I54" s="55">
        <v>2.5</v>
      </c>
      <c r="J54" s="78">
        <v>2.5</v>
      </c>
      <c r="K54" s="56">
        <v>2.0299999999999998</v>
      </c>
      <c r="L54" s="56">
        <v>0.48</v>
      </c>
      <c r="M54" s="59">
        <v>2.5</v>
      </c>
    </row>
    <row r="55" spans="1:13" ht="12.75" x14ac:dyDescent="0.2">
      <c r="A55" s="50">
        <v>560084</v>
      </c>
      <c r="B55" s="51" t="s">
        <v>69</v>
      </c>
      <c r="C55" s="53">
        <v>2750</v>
      </c>
      <c r="D55" s="53">
        <v>1088</v>
      </c>
      <c r="E55" s="53">
        <v>21040</v>
      </c>
      <c r="F55" s="53">
        <v>7238</v>
      </c>
      <c r="G55" s="77">
        <v>0.13070000000000001</v>
      </c>
      <c r="H55" s="77">
        <v>0.15029999999999999</v>
      </c>
      <c r="I55" s="55">
        <v>2.5</v>
      </c>
      <c r="J55" s="78">
        <v>2.5</v>
      </c>
      <c r="K55" s="56">
        <v>1.85</v>
      </c>
      <c r="L55" s="56">
        <v>0.65</v>
      </c>
      <c r="M55" s="59">
        <v>2.5</v>
      </c>
    </row>
    <row r="56" spans="1:13" ht="25.5" x14ac:dyDescent="0.2">
      <c r="A56" s="50">
        <v>560085</v>
      </c>
      <c r="B56" s="51" t="s">
        <v>70</v>
      </c>
      <c r="C56" s="53">
        <v>538</v>
      </c>
      <c r="D56" s="53">
        <v>40</v>
      </c>
      <c r="E56" s="53">
        <v>9532</v>
      </c>
      <c r="F56" s="53">
        <v>355</v>
      </c>
      <c r="G56" s="77">
        <v>5.6399999999999999E-2</v>
      </c>
      <c r="H56" s="77">
        <v>0.11269999999999999</v>
      </c>
      <c r="I56" s="55">
        <v>2.5</v>
      </c>
      <c r="J56" s="78">
        <v>2.5</v>
      </c>
      <c r="K56" s="56">
        <v>2.4</v>
      </c>
      <c r="L56" s="56">
        <v>0.1</v>
      </c>
      <c r="M56" s="59">
        <v>2.5</v>
      </c>
    </row>
    <row r="57" spans="1:13" ht="25.5" x14ac:dyDescent="0.2">
      <c r="A57" s="50">
        <v>560086</v>
      </c>
      <c r="B57" s="51" t="s">
        <v>71</v>
      </c>
      <c r="C57" s="53">
        <v>2783</v>
      </c>
      <c r="D57" s="53">
        <v>65</v>
      </c>
      <c r="E57" s="53">
        <v>18183</v>
      </c>
      <c r="F57" s="53">
        <v>663</v>
      </c>
      <c r="G57" s="77">
        <v>0.15310000000000001</v>
      </c>
      <c r="H57" s="77">
        <v>9.8000000000000004E-2</v>
      </c>
      <c r="I57" s="55">
        <v>2.5</v>
      </c>
      <c r="J57" s="78">
        <v>2.5</v>
      </c>
      <c r="K57" s="56">
        <v>2.4</v>
      </c>
      <c r="L57" s="56">
        <v>0.1</v>
      </c>
      <c r="M57" s="59">
        <v>2.5</v>
      </c>
    </row>
    <row r="58" spans="1:13" ht="25.5" x14ac:dyDescent="0.2">
      <c r="A58" s="50">
        <v>560087</v>
      </c>
      <c r="B58" s="51" t="s">
        <v>72</v>
      </c>
      <c r="C58" s="53">
        <v>4343</v>
      </c>
      <c r="D58" s="53">
        <v>0</v>
      </c>
      <c r="E58" s="53">
        <v>23986</v>
      </c>
      <c r="F58" s="53">
        <v>1</v>
      </c>
      <c r="G58" s="77">
        <v>0.18110000000000001</v>
      </c>
      <c r="H58" s="77">
        <v>0</v>
      </c>
      <c r="I58" s="55">
        <v>2.3199999999999998</v>
      </c>
      <c r="J58" s="78">
        <v>0</v>
      </c>
      <c r="K58" s="56">
        <v>2.3199999999999998</v>
      </c>
      <c r="L58" s="56">
        <v>0</v>
      </c>
      <c r="M58" s="59">
        <v>2.3199999999999998</v>
      </c>
    </row>
    <row r="59" spans="1:13" ht="25.5" x14ac:dyDescent="0.2">
      <c r="A59" s="50">
        <v>560088</v>
      </c>
      <c r="B59" s="51" t="s">
        <v>73</v>
      </c>
      <c r="C59" s="53">
        <v>582</v>
      </c>
      <c r="D59" s="53">
        <v>0</v>
      </c>
      <c r="E59" s="53">
        <v>5654</v>
      </c>
      <c r="F59" s="53">
        <v>0</v>
      </c>
      <c r="G59" s="77">
        <v>0.10290000000000001</v>
      </c>
      <c r="H59" s="77">
        <v>0</v>
      </c>
      <c r="I59" s="55">
        <v>2.5</v>
      </c>
      <c r="J59" s="78">
        <v>0</v>
      </c>
      <c r="K59" s="56">
        <v>2.5</v>
      </c>
      <c r="L59" s="56">
        <v>0</v>
      </c>
      <c r="M59" s="59">
        <v>2.5</v>
      </c>
    </row>
    <row r="60" spans="1:13" ht="38.25" x14ac:dyDescent="0.2">
      <c r="A60" s="50">
        <v>560089</v>
      </c>
      <c r="B60" s="51" t="s">
        <v>74</v>
      </c>
      <c r="C60" s="53">
        <v>737</v>
      </c>
      <c r="D60" s="53">
        <v>0</v>
      </c>
      <c r="E60" s="53">
        <v>3760</v>
      </c>
      <c r="F60" s="53">
        <v>0</v>
      </c>
      <c r="G60" s="77">
        <v>0.19600000000000001</v>
      </c>
      <c r="H60" s="77">
        <v>0</v>
      </c>
      <c r="I60" s="55">
        <v>1.6</v>
      </c>
      <c r="J60" s="78">
        <v>0</v>
      </c>
      <c r="K60" s="56">
        <v>1.6</v>
      </c>
      <c r="L60" s="56">
        <v>0</v>
      </c>
      <c r="M60" s="59">
        <v>1.6</v>
      </c>
    </row>
    <row r="61" spans="1:13" ht="38.25" x14ac:dyDescent="0.2">
      <c r="A61" s="50">
        <v>560096</v>
      </c>
      <c r="B61" s="51" t="s">
        <v>75</v>
      </c>
      <c r="C61" s="53">
        <v>38</v>
      </c>
      <c r="D61" s="53">
        <v>1</v>
      </c>
      <c r="E61" s="53">
        <v>488</v>
      </c>
      <c r="F61" s="53">
        <v>32</v>
      </c>
      <c r="G61" s="77">
        <v>7.7899999999999997E-2</v>
      </c>
      <c r="H61" s="77">
        <v>3.1300000000000001E-2</v>
      </c>
      <c r="I61" s="55">
        <v>2.5</v>
      </c>
      <c r="J61" s="78">
        <v>2.5</v>
      </c>
      <c r="K61" s="56">
        <v>2.35</v>
      </c>
      <c r="L61" s="56">
        <v>0.15</v>
      </c>
      <c r="M61" s="59">
        <v>2.5</v>
      </c>
    </row>
    <row r="62" spans="1:13" ht="25.5" x14ac:dyDescent="0.2">
      <c r="A62" s="50">
        <v>560098</v>
      </c>
      <c r="B62" s="51" t="s">
        <v>76</v>
      </c>
      <c r="C62" s="53">
        <v>418</v>
      </c>
      <c r="D62" s="53">
        <v>0</v>
      </c>
      <c r="E62" s="53">
        <v>6288</v>
      </c>
      <c r="F62" s="53">
        <v>0</v>
      </c>
      <c r="G62" s="77">
        <v>6.6500000000000004E-2</v>
      </c>
      <c r="H62" s="77">
        <v>0</v>
      </c>
      <c r="I62" s="55">
        <v>2.5</v>
      </c>
      <c r="J62" s="78">
        <v>0</v>
      </c>
      <c r="K62" s="56">
        <v>2.5</v>
      </c>
      <c r="L62" s="56">
        <v>0</v>
      </c>
      <c r="M62" s="59">
        <v>2.5</v>
      </c>
    </row>
    <row r="63" spans="1:13" ht="38.25" x14ac:dyDescent="0.2">
      <c r="A63" s="50">
        <v>560099</v>
      </c>
      <c r="B63" s="51" t="s">
        <v>77</v>
      </c>
      <c r="C63" s="53">
        <v>372</v>
      </c>
      <c r="D63" s="53">
        <v>9</v>
      </c>
      <c r="E63" s="53">
        <v>2330</v>
      </c>
      <c r="F63" s="53">
        <v>155</v>
      </c>
      <c r="G63" s="77">
        <v>0.15970000000000001</v>
      </c>
      <c r="H63" s="77">
        <v>5.8099999999999999E-2</v>
      </c>
      <c r="I63" s="55">
        <v>2.5</v>
      </c>
      <c r="J63" s="78">
        <v>2.5</v>
      </c>
      <c r="K63" s="56">
        <v>2.35</v>
      </c>
      <c r="L63" s="56">
        <v>0.15</v>
      </c>
      <c r="M63" s="59">
        <v>2.5</v>
      </c>
    </row>
    <row r="64" spans="1:13" ht="51" x14ac:dyDescent="0.2">
      <c r="A64" s="50">
        <v>560206</v>
      </c>
      <c r="B64" s="51" t="s">
        <v>31</v>
      </c>
      <c r="C64" s="53">
        <v>10305</v>
      </c>
      <c r="D64" s="53">
        <v>7</v>
      </c>
      <c r="E64" s="53">
        <v>74282</v>
      </c>
      <c r="F64" s="53">
        <v>54</v>
      </c>
      <c r="G64" s="77">
        <v>0.13869999999999999</v>
      </c>
      <c r="H64" s="77">
        <v>0.12959999999999999</v>
      </c>
      <c r="I64" s="55">
        <v>2.5</v>
      </c>
      <c r="J64" s="78">
        <v>2.5</v>
      </c>
      <c r="K64" s="56">
        <v>2.5</v>
      </c>
      <c r="L64" s="56">
        <v>0</v>
      </c>
      <c r="M64" s="59">
        <v>2.5</v>
      </c>
    </row>
    <row r="65" spans="1:13" ht="51" x14ac:dyDescent="0.2">
      <c r="A65" s="61">
        <v>560214</v>
      </c>
      <c r="B65" s="51" t="s">
        <v>36</v>
      </c>
      <c r="C65" s="53">
        <v>11756</v>
      </c>
      <c r="D65" s="53">
        <v>2859</v>
      </c>
      <c r="E65" s="53">
        <v>82726</v>
      </c>
      <c r="F65" s="53">
        <v>26311</v>
      </c>
      <c r="G65" s="77">
        <v>0.1421</v>
      </c>
      <c r="H65" s="77">
        <v>0.1087</v>
      </c>
      <c r="I65" s="55">
        <v>2.5</v>
      </c>
      <c r="J65" s="78">
        <v>2.5</v>
      </c>
      <c r="K65" s="56">
        <v>1.9</v>
      </c>
      <c r="L65" s="56">
        <v>0.6</v>
      </c>
      <c r="M65" s="59">
        <v>2.5</v>
      </c>
    </row>
    <row r="66" spans="1:13" ht="12.75" x14ac:dyDescent="0.2">
      <c r="A66" s="63"/>
      <c r="B66" s="64" t="s">
        <v>290</v>
      </c>
      <c r="C66" s="81">
        <v>237637</v>
      </c>
      <c r="D66" s="81">
        <v>58451</v>
      </c>
      <c r="E66" s="81">
        <v>1497034</v>
      </c>
      <c r="F66" s="81">
        <v>429652</v>
      </c>
      <c r="G66" s="77">
        <v>0.15870000000000001</v>
      </c>
      <c r="H66" s="77">
        <v>0.13600000000000001</v>
      </c>
      <c r="I66" s="55"/>
      <c r="J66" s="111"/>
      <c r="K66" s="56"/>
      <c r="L66" s="56"/>
      <c r="M66" s="59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view="pageBreakPreview" zoomScale="112" zoomScaleNormal="100" zoomScaleSheetLayoutView="112" workbookViewId="0">
      <pane xSplit="2" ySplit="5" topLeftCell="C63" activePane="bottomRight" state="frozen"/>
      <selection pane="topRight" activeCell="C1" sqref="C1"/>
      <selection pane="bottomLeft" activeCell="A6" sqref="A6"/>
      <selection pane="bottomRight" activeCell="I71" sqref="I71"/>
    </sheetView>
  </sheetViews>
  <sheetFormatPr defaultRowHeight="12.75" x14ac:dyDescent="0.2"/>
  <cols>
    <col min="1" max="1" width="10.6640625" style="1" customWidth="1"/>
    <col min="2" max="2" width="30.33203125" customWidth="1"/>
    <col min="3" max="3" width="13.1640625" customWidth="1"/>
    <col min="4" max="4" width="10.5" customWidth="1"/>
    <col min="5" max="5" width="12.5" customWidth="1"/>
    <col min="6" max="7" width="12.6640625" customWidth="1"/>
    <col min="8" max="8" width="12.5" style="110" customWidth="1"/>
    <col min="9" max="9" width="11" style="226" customWidth="1"/>
    <col min="10" max="10" width="14" style="226" customWidth="1"/>
    <col min="11" max="11" width="11.33203125" style="226" customWidth="1"/>
    <col min="12" max="12" width="10.33203125" style="226" customWidth="1"/>
    <col min="13" max="13" width="12" style="240" customWidth="1"/>
    <col min="14" max="14" width="12.5" style="240" customWidth="1"/>
    <col min="15" max="15" width="14.6640625" style="226" customWidth="1"/>
    <col min="257" max="257" width="10.6640625" customWidth="1"/>
    <col min="258" max="258" width="30.33203125" customWidth="1"/>
    <col min="259" max="259" width="13.1640625" customWidth="1"/>
    <col min="260" max="260" width="10.5" customWidth="1"/>
    <col min="261" max="261" width="12.5" customWidth="1"/>
    <col min="262" max="263" width="12.6640625" customWidth="1"/>
    <col min="264" max="264" width="12.5" customWidth="1"/>
    <col min="265" max="265" width="11" customWidth="1"/>
    <col min="266" max="266" width="14" customWidth="1"/>
    <col min="267" max="267" width="11.33203125" customWidth="1"/>
    <col min="268" max="268" width="10.33203125" customWidth="1"/>
    <col min="269" max="269" width="12" customWidth="1"/>
    <col min="270" max="270" width="12.5" customWidth="1"/>
    <col min="271" max="271" width="14.6640625" customWidth="1"/>
    <col min="513" max="513" width="10.6640625" customWidth="1"/>
    <col min="514" max="514" width="30.33203125" customWidth="1"/>
    <col min="515" max="515" width="13.1640625" customWidth="1"/>
    <col min="516" max="516" width="10.5" customWidth="1"/>
    <col min="517" max="517" width="12.5" customWidth="1"/>
    <col min="518" max="519" width="12.6640625" customWidth="1"/>
    <col min="520" max="520" width="12.5" customWidth="1"/>
    <col min="521" max="521" width="11" customWidth="1"/>
    <col min="522" max="522" width="14" customWidth="1"/>
    <col min="523" max="523" width="11.33203125" customWidth="1"/>
    <col min="524" max="524" width="10.33203125" customWidth="1"/>
    <col min="525" max="525" width="12" customWidth="1"/>
    <col min="526" max="526" width="12.5" customWidth="1"/>
    <col min="527" max="527" width="14.6640625" customWidth="1"/>
    <col min="769" max="769" width="10.6640625" customWidth="1"/>
    <col min="770" max="770" width="30.33203125" customWidth="1"/>
    <col min="771" max="771" width="13.1640625" customWidth="1"/>
    <col min="772" max="772" width="10.5" customWidth="1"/>
    <col min="773" max="773" width="12.5" customWidth="1"/>
    <col min="774" max="775" width="12.6640625" customWidth="1"/>
    <col min="776" max="776" width="12.5" customWidth="1"/>
    <col min="777" max="777" width="11" customWidth="1"/>
    <col min="778" max="778" width="14" customWidth="1"/>
    <col min="779" max="779" width="11.33203125" customWidth="1"/>
    <col min="780" max="780" width="10.33203125" customWidth="1"/>
    <col min="781" max="781" width="12" customWidth="1"/>
    <col min="782" max="782" width="12.5" customWidth="1"/>
    <col min="783" max="783" width="14.6640625" customWidth="1"/>
    <col min="1025" max="1025" width="10.6640625" customWidth="1"/>
    <col min="1026" max="1026" width="30.33203125" customWidth="1"/>
    <col min="1027" max="1027" width="13.1640625" customWidth="1"/>
    <col min="1028" max="1028" width="10.5" customWidth="1"/>
    <col min="1029" max="1029" width="12.5" customWidth="1"/>
    <col min="1030" max="1031" width="12.6640625" customWidth="1"/>
    <col min="1032" max="1032" width="12.5" customWidth="1"/>
    <col min="1033" max="1033" width="11" customWidth="1"/>
    <col min="1034" max="1034" width="14" customWidth="1"/>
    <col min="1035" max="1035" width="11.33203125" customWidth="1"/>
    <col min="1036" max="1036" width="10.33203125" customWidth="1"/>
    <col min="1037" max="1037" width="12" customWidth="1"/>
    <col min="1038" max="1038" width="12.5" customWidth="1"/>
    <col min="1039" max="1039" width="14.6640625" customWidth="1"/>
    <col min="1281" max="1281" width="10.6640625" customWidth="1"/>
    <col min="1282" max="1282" width="30.33203125" customWidth="1"/>
    <col min="1283" max="1283" width="13.1640625" customWidth="1"/>
    <col min="1284" max="1284" width="10.5" customWidth="1"/>
    <col min="1285" max="1285" width="12.5" customWidth="1"/>
    <col min="1286" max="1287" width="12.6640625" customWidth="1"/>
    <col min="1288" max="1288" width="12.5" customWidth="1"/>
    <col min="1289" max="1289" width="11" customWidth="1"/>
    <col min="1290" max="1290" width="14" customWidth="1"/>
    <col min="1291" max="1291" width="11.33203125" customWidth="1"/>
    <col min="1292" max="1292" width="10.33203125" customWidth="1"/>
    <col min="1293" max="1293" width="12" customWidth="1"/>
    <col min="1294" max="1294" width="12.5" customWidth="1"/>
    <col min="1295" max="1295" width="14.6640625" customWidth="1"/>
    <col min="1537" max="1537" width="10.6640625" customWidth="1"/>
    <col min="1538" max="1538" width="30.33203125" customWidth="1"/>
    <col min="1539" max="1539" width="13.1640625" customWidth="1"/>
    <col min="1540" max="1540" width="10.5" customWidth="1"/>
    <col min="1541" max="1541" width="12.5" customWidth="1"/>
    <col min="1542" max="1543" width="12.6640625" customWidth="1"/>
    <col min="1544" max="1544" width="12.5" customWidth="1"/>
    <col min="1545" max="1545" width="11" customWidth="1"/>
    <col min="1546" max="1546" width="14" customWidth="1"/>
    <col min="1547" max="1547" width="11.33203125" customWidth="1"/>
    <col min="1548" max="1548" width="10.33203125" customWidth="1"/>
    <col min="1549" max="1549" width="12" customWidth="1"/>
    <col min="1550" max="1550" width="12.5" customWidth="1"/>
    <col min="1551" max="1551" width="14.6640625" customWidth="1"/>
    <col min="1793" max="1793" width="10.6640625" customWidth="1"/>
    <col min="1794" max="1794" width="30.33203125" customWidth="1"/>
    <col min="1795" max="1795" width="13.1640625" customWidth="1"/>
    <col min="1796" max="1796" width="10.5" customWidth="1"/>
    <col min="1797" max="1797" width="12.5" customWidth="1"/>
    <col min="1798" max="1799" width="12.6640625" customWidth="1"/>
    <col min="1800" max="1800" width="12.5" customWidth="1"/>
    <col min="1801" max="1801" width="11" customWidth="1"/>
    <col min="1802" max="1802" width="14" customWidth="1"/>
    <col min="1803" max="1803" width="11.33203125" customWidth="1"/>
    <col min="1804" max="1804" width="10.33203125" customWidth="1"/>
    <col min="1805" max="1805" width="12" customWidth="1"/>
    <col min="1806" max="1806" width="12.5" customWidth="1"/>
    <col min="1807" max="1807" width="14.6640625" customWidth="1"/>
    <col min="2049" max="2049" width="10.6640625" customWidth="1"/>
    <col min="2050" max="2050" width="30.33203125" customWidth="1"/>
    <col min="2051" max="2051" width="13.1640625" customWidth="1"/>
    <col min="2052" max="2052" width="10.5" customWidth="1"/>
    <col min="2053" max="2053" width="12.5" customWidth="1"/>
    <col min="2054" max="2055" width="12.6640625" customWidth="1"/>
    <col min="2056" max="2056" width="12.5" customWidth="1"/>
    <col min="2057" max="2057" width="11" customWidth="1"/>
    <col min="2058" max="2058" width="14" customWidth="1"/>
    <col min="2059" max="2059" width="11.33203125" customWidth="1"/>
    <col min="2060" max="2060" width="10.33203125" customWidth="1"/>
    <col min="2061" max="2061" width="12" customWidth="1"/>
    <col min="2062" max="2062" width="12.5" customWidth="1"/>
    <col min="2063" max="2063" width="14.6640625" customWidth="1"/>
    <col min="2305" max="2305" width="10.6640625" customWidth="1"/>
    <col min="2306" max="2306" width="30.33203125" customWidth="1"/>
    <col min="2307" max="2307" width="13.1640625" customWidth="1"/>
    <col min="2308" max="2308" width="10.5" customWidth="1"/>
    <col min="2309" max="2309" width="12.5" customWidth="1"/>
    <col min="2310" max="2311" width="12.6640625" customWidth="1"/>
    <col min="2312" max="2312" width="12.5" customWidth="1"/>
    <col min="2313" max="2313" width="11" customWidth="1"/>
    <col min="2314" max="2314" width="14" customWidth="1"/>
    <col min="2315" max="2315" width="11.33203125" customWidth="1"/>
    <col min="2316" max="2316" width="10.33203125" customWidth="1"/>
    <col min="2317" max="2317" width="12" customWidth="1"/>
    <col min="2318" max="2318" width="12.5" customWidth="1"/>
    <col min="2319" max="2319" width="14.6640625" customWidth="1"/>
    <col min="2561" max="2561" width="10.6640625" customWidth="1"/>
    <col min="2562" max="2562" width="30.33203125" customWidth="1"/>
    <col min="2563" max="2563" width="13.1640625" customWidth="1"/>
    <col min="2564" max="2564" width="10.5" customWidth="1"/>
    <col min="2565" max="2565" width="12.5" customWidth="1"/>
    <col min="2566" max="2567" width="12.6640625" customWidth="1"/>
    <col min="2568" max="2568" width="12.5" customWidth="1"/>
    <col min="2569" max="2569" width="11" customWidth="1"/>
    <col min="2570" max="2570" width="14" customWidth="1"/>
    <col min="2571" max="2571" width="11.33203125" customWidth="1"/>
    <col min="2572" max="2572" width="10.33203125" customWidth="1"/>
    <col min="2573" max="2573" width="12" customWidth="1"/>
    <col min="2574" max="2574" width="12.5" customWidth="1"/>
    <col min="2575" max="2575" width="14.6640625" customWidth="1"/>
    <col min="2817" max="2817" width="10.6640625" customWidth="1"/>
    <col min="2818" max="2818" width="30.33203125" customWidth="1"/>
    <col min="2819" max="2819" width="13.1640625" customWidth="1"/>
    <col min="2820" max="2820" width="10.5" customWidth="1"/>
    <col min="2821" max="2821" width="12.5" customWidth="1"/>
    <col min="2822" max="2823" width="12.6640625" customWidth="1"/>
    <col min="2824" max="2824" width="12.5" customWidth="1"/>
    <col min="2825" max="2825" width="11" customWidth="1"/>
    <col min="2826" max="2826" width="14" customWidth="1"/>
    <col min="2827" max="2827" width="11.33203125" customWidth="1"/>
    <col min="2828" max="2828" width="10.33203125" customWidth="1"/>
    <col min="2829" max="2829" width="12" customWidth="1"/>
    <col min="2830" max="2830" width="12.5" customWidth="1"/>
    <col min="2831" max="2831" width="14.6640625" customWidth="1"/>
    <col min="3073" max="3073" width="10.6640625" customWidth="1"/>
    <col min="3074" max="3074" width="30.33203125" customWidth="1"/>
    <col min="3075" max="3075" width="13.1640625" customWidth="1"/>
    <col min="3076" max="3076" width="10.5" customWidth="1"/>
    <col min="3077" max="3077" width="12.5" customWidth="1"/>
    <col min="3078" max="3079" width="12.6640625" customWidth="1"/>
    <col min="3080" max="3080" width="12.5" customWidth="1"/>
    <col min="3081" max="3081" width="11" customWidth="1"/>
    <col min="3082" max="3082" width="14" customWidth="1"/>
    <col min="3083" max="3083" width="11.33203125" customWidth="1"/>
    <col min="3084" max="3084" width="10.33203125" customWidth="1"/>
    <col min="3085" max="3085" width="12" customWidth="1"/>
    <col min="3086" max="3086" width="12.5" customWidth="1"/>
    <col min="3087" max="3087" width="14.6640625" customWidth="1"/>
    <col min="3329" max="3329" width="10.6640625" customWidth="1"/>
    <col min="3330" max="3330" width="30.33203125" customWidth="1"/>
    <col min="3331" max="3331" width="13.1640625" customWidth="1"/>
    <col min="3332" max="3332" width="10.5" customWidth="1"/>
    <col min="3333" max="3333" width="12.5" customWidth="1"/>
    <col min="3334" max="3335" width="12.6640625" customWidth="1"/>
    <col min="3336" max="3336" width="12.5" customWidth="1"/>
    <col min="3337" max="3337" width="11" customWidth="1"/>
    <col min="3338" max="3338" width="14" customWidth="1"/>
    <col min="3339" max="3339" width="11.33203125" customWidth="1"/>
    <col min="3340" max="3340" width="10.33203125" customWidth="1"/>
    <col min="3341" max="3341" width="12" customWidth="1"/>
    <col min="3342" max="3342" width="12.5" customWidth="1"/>
    <col min="3343" max="3343" width="14.6640625" customWidth="1"/>
    <col min="3585" max="3585" width="10.6640625" customWidth="1"/>
    <col min="3586" max="3586" width="30.33203125" customWidth="1"/>
    <col min="3587" max="3587" width="13.1640625" customWidth="1"/>
    <col min="3588" max="3588" width="10.5" customWidth="1"/>
    <col min="3589" max="3589" width="12.5" customWidth="1"/>
    <col min="3590" max="3591" width="12.6640625" customWidth="1"/>
    <col min="3592" max="3592" width="12.5" customWidth="1"/>
    <col min="3593" max="3593" width="11" customWidth="1"/>
    <col min="3594" max="3594" width="14" customWidth="1"/>
    <col min="3595" max="3595" width="11.33203125" customWidth="1"/>
    <col min="3596" max="3596" width="10.33203125" customWidth="1"/>
    <col min="3597" max="3597" width="12" customWidth="1"/>
    <col min="3598" max="3598" width="12.5" customWidth="1"/>
    <col min="3599" max="3599" width="14.6640625" customWidth="1"/>
    <col min="3841" max="3841" width="10.6640625" customWidth="1"/>
    <col min="3842" max="3842" width="30.33203125" customWidth="1"/>
    <col min="3843" max="3843" width="13.1640625" customWidth="1"/>
    <col min="3844" max="3844" width="10.5" customWidth="1"/>
    <col min="3845" max="3845" width="12.5" customWidth="1"/>
    <col min="3846" max="3847" width="12.6640625" customWidth="1"/>
    <col min="3848" max="3848" width="12.5" customWidth="1"/>
    <col min="3849" max="3849" width="11" customWidth="1"/>
    <col min="3850" max="3850" width="14" customWidth="1"/>
    <col min="3851" max="3851" width="11.33203125" customWidth="1"/>
    <col min="3852" max="3852" width="10.33203125" customWidth="1"/>
    <col min="3853" max="3853" width="12" customWidth="1"/>
    <col min="3854" max="3854" width="12.5" customWidth="1"/>
    <col min="3855" max="3855" width="14.6640625" customWidth="1"/>
    <col min="4097" max="4097" width="10.6640625" customWidth="1"/>
    <col min="4098" max="4098" width="30.33203125" customWidth="1"/>
    <col min="4099" max="4099" width="13.1640625" customWidth="1"/>
    <col min="4100" max="4100" width="10.5" customWidth="1"/>
    <col min="4101" max="4101" width="12.5" customWidth="1"/>
    <col min="4102" max="4103" width="12.6640625" customWidth="1"/>
    <col min="4104" max="4104" width="12.5" customWidth="1"/>
    <col min="4105" max="4105" width="11" customWidth="1"/>
    <col min="4106" max="4106" width="14" customWidth="1"/>
    <col min="4107" max="4107" width="11.33203125" customWidth="1"/>
    <col min="4108" max="4108" width="10.33203125" customWidth="1"/>
    <col min="4109" max="4109" width="12" customWidth="1"/>
    <col min="4110" max="4110" width="12.5" customWidth="1"/>
    <col min="4111" max="4111" width="14.6640625" customWidth="1"/>
    <col min="4353" max="4353" width="10.6640625" customWidth="1"/>
    <col min="4354" max="4354" width="30.33203125" customWidth="1"/>
    <col min="4355" max="4355" width="13.1640625" customWidth="1"/>
    <col min="4356" max="4356" width="10.5" customWidth="1"/>
    <col min="4357" max="4357" width="12.5" customWidth="1"/>
    <col min="4358" max="4359" width="12.6640625" customWidth="1"/>
    <col min="4360" max="4360" width="12.5" customWidth="1"/>
    <col min="4361" max="4361" width="11" customWidth="1"/>
    <col min="4362" max="4362" width="14" customWidth="1"/>
    <col min="4363" max="4363" width="11.33203125" customWidth="1"/>
    <col min="4364" max="4364" width="10.33203125" customWidth="1"/>
    <col min="4365" max="4365" width="12" customWidth="1"/>
    <col min="4366" max="4366" width="12.5" customWidth="1"/>
    <col min="4367" max="4367" width="14.6640625" customWidth="1"/>
    <col min="4609" max="4609" width="10.6640625" customWidth="1"/>
    <col min="4610" max="4610" width="30.33203125" customWidth="1"/>
    <col min="4611" max="4611" width="13.1640625" customWidth="1"/>
    <col min="4612" max="4612" width="10.5" customWidth="1"/>
    <col min="4613" max="4613" width="12.5" customWidth="1"/>
    <col min="4614" max="4615" width="12.6640625" customWidth="1"/>
    <col min="4616" max="4616" width="12.5" customWidth="1"/>
    <col min="4617" max="4617" width="11" customWidth="1"/>
    <col min="4618" max="4618" width="14" customWidth="1"/>
    <col min="4619" max="4619" width="11.33203125" customWidth="1"/>
    <col min="4620" max="4620" width="10.33203125" customWidth="1"/>
    <col min="4621" max="4621" width="12" customWidth="1"/>
    <col min="4622" max="4622" width="12.5" customWidth="1"/>
    <col min="4623" max="4623" width="14.6640625" customWidth="1"/>
    <col min="4865" max="4865" width="10.6640625" customWidth="1"/>
    <col min="4866" max="4866" width="30.33203125" customWidth="1"/>
    <col min="4867" max="4867" width="13.1640625" customWidth="1"/>
    <col min="4868" max="4868" width="10.5" customWidth="1"/>
    <col min="4869" max="4869" width="12.5" customWidth="1"/>
    <col min="4870" max="4871" width="12.6640625" customWidth="1"/>
    <col min="4872" max="4872" width="12.5" customWidth="1"/>
    <col min="4873" max="4873" width="11" customWidth="1"/>
    <col min="4874" max="4874" width="14" customWidth="1"/>
    <col min="4875" max="4875" width="11.33203125" customWidth="1"/>
    <col min="4876" max="4876" width="10.33203125" customWidth="1"/>
    <col min="4877" max="4877" width="12" customWidth="1"/>
    <col min="4878" max="4878" width="12.5" customWidth="1"/>
    <col min="4879" max="4879" width="14.6640625" customWidth="1"/>
    <col min="5121" max="5121" width="10.6640625" customWidth="1"/>
    <col min="5122" max="5122" width="30.33203125" customWidth="1"/>
    <col min="5123" max="5123" width="13.1640625" customWidth="1"/>
    <col min="5124" max="5124" width="10.5" customWidth="1"/>
    <col min="5125" max="5125" width="12.5" customWidth="1"/>
    <col min="5126" max="5127" width="12.6640625" customWidth="1"/>
    <col min="5128" max="5128" width="12.5" customWidth="1"/>
    <col min="5129" max="5129" width="11" customWidth="1"/>
    <col min="5130" max="5130" width="14" customWidth="1"/>
    <col min="5131" max="5131" width="11.33203125" customWidth="1"/>
    <col min="5132" max="5132" width="10.33203125" customWidth="1"/>
    <col min="5133" max="5133" width="12" customWidth="1"/>
    <col min="5134" max="5134" width="12.5" customWidth="1"/>
    <col min="5135" max="5135" width="14.6640625" customWidth="1"/>
    <col min="5377" max="5377" width="10.6640625" customWidth="1"/>
    <col min="5378" max="5378" width="30.33203125" customWidth="1"/>
    <col min="5379" max="5379" width="13.1640625" customWidth="1"/>
    <col min="5380" max="5380" width="10.5" customWidth="1"/>
    <col min="5381" max="5381" width="12.5" customWidth="1"/>
    <col min="5382" max="5383" width="12.6640625" customWidth="1"/>
    <col min="5384" max="5384" width="12.5" customWidth="1"/>
    <col min="5385" max="5385" width="11" customWidth="1"/>
    <col min="5386" max="5386" width="14" customWidth="1"/>
    <col min="5387" max="5387" width="11.33203125" customWidth="1"/>
    <col min="5388" max="5388" width="10.33203125" customWidth="1"/>
    <col min="5389" max="5389" width="12" customWidth="1"/>
    <col min="5390" max="5390" width="12.5" customWidth="1"/>
    <col min="5391" max="5391" width="14.6640625" customWidth="1"/>
    <col min="5633" max="5633" width="10.6640625" customWidth="1"/>
    <col min="5634" max="5634" width="30.33203125" customWidth="1"/>
    <col min="5635" max="5635" width="13.1640625" customWidth="1"/>
    <col min="5636" max="5636" width="10.5" customWidth="1"/>
    <col min="5637" max="5637" width="12.5" customWidth="1"/>
    <col min="5638" max="5639" width="12.6640625" customWidth="1"/>
    <col min="5640" max="5640" width="12.5" customWidth="1"/>
    <col min="5641" max="5641" width="11" customWidth="1"/>
    <col min="5642" max="5642" width="14" customWidth="1"/>
    <col min="5643" max="5643" width="11.33203125" customWidth="1"/>
    <col min="5644" max="5644" width="10.33203125" customWidth="1"/>
    <col min="5645" max="5645" width="12" customWidth="1"/>
    <col min="5646" max="5646" width="12.5" customWidth="1"/>
    <col min="5647" max="5647" width="14.6640625" customWidth="1"/>
    <col min="5889" max="5889" width="10.6640625" customWidth="1"/>
    <col min="5890" max="5890" width="30.33203125" customWidth="1"/>
    <col min="5891" max="5891" width="13.1640625" customWidth="1"/>
    <col min="5892" max="5892" width="10.5" customWidth="1"/>
    <col min="5893" max="5893" width="12.5" customWidth="1"/>
    <col min="5894" max="5895" width="12.6640625" customWidth="1"/>
    <col min="5896" max="5896" width="12.5" customWidth="1"/>
    <col min="5897" max="5897" width="11" customWidth="1"/>
    <col min="5898" max="5898" width="14" customWidth="1"/>
    <col min="5899" max="5899" width="11.33203125" customWidth="1"/>
    <col min="5900" max="5900" width="10.33203125" customWidth="1"/>
    <col min="5901" max="5901" width="12" customWidth="1"/>
    <col min="5902" max="5902" width="12.5" customWidth="1"/>
    <col min="5903" max="5903" width="14.6640625" customWidth="1"/>
    <col min="6145" max="6145" width="10.6640625" customWidth="1"/>
    <col min="6146" max="6146" width="30.33203125" customWidth="1"/>
    <col min="6147" max="6147" width="13.1640625" customWidth="1"/>
    <col min="6148" max="6148" width="10.5" customWidth="1"/>
    <col min="6149" max="6149" width="12.5" customWidth="1"/>
    <col min="6150" max="6151" width="12.6640625" customWidth="1"/>
    <col min="6152" max="6152" width="12.5" customWidth="1"/>
    <col min="6153" max="6153" width="11" customWidth="1"/>
    <col min="6154" max="6154" width="14" customWidth="1"/>
    <col min="6155" max="6155" width="11.33203125" customWidth="1"/>
    <col min="6156" max="6156" width="10.33203125" customWidth="1"/>
    <col min="6157" max="6157" width="12" customWidth="1"/>
    <col min="6158" max="6158" width="12.5" customWidth="1"/>
    <col min="6159" max="6159" width="14.6640625" customWidth="1"/>
    <col min="6401" max="6401" width="10.6640625" customWidth="1"/>
    <col min="6402" max="6402" width="30.33203125" customWidth="1"/>
    <col min="6403" max="6403" width="13.1640625" customWidth="1"/>
    <col min="6404" max="6404" width="10.5" customWidth="1"/>
    <col min="6405" max="6405" width="12.5" customWidth="1"/>
    <col min="6406" max="6407" width="12.6640625" customWidth="1"/>
    <col min="6408" max="6408" width="12.5" customWidth="1"/>
    <col min="6409" max="6409" width="11" customWidth="1"/>
    <col min="6410" max="6410" width="14" customWidth="1"/>
    <col min="6411" max="6411" width="11.33203125" customWidth="1"/>
    <col min="6412" max="6412" width="10.33203125" customWidth="1"/>
    <col min="6413" max="6413" width="12" customWidth="1"/>
    <col min="6414" max="6414" width="12.5" customWidth="1"/>
    <col min="6415" max="6415" width="14.6640625" customWidth="1"/>
    <col min="6657" max="6657" width="10.6640625" customWidth="1"/>
    <col min="6658" max="6658" width="30.33203125" customWidth="1"/>
    <col min="6659" max="6659" width="13.1640625" customWidth="1"/>
    <col min="6660" max="6660" width="10.5" customWidth="1"/>
    <col min="6661" max="6661" width="12.5" customWidth="1"/>
    <col min="6662" max="6663" width="12.6640625" customWidth="1"/>
    <col min="6664" max="6664" width="12.5" customWidth="1"/>
    <col min="6665" max="6665" width="11" customWidth="1"/>
    <col min="6666" max="6666" width="14" customWidth="1"/>
    <col min="6667" max="6667" width="11.33203125" customWidth="1"/>
    <col min="6668" max="6668" width="10.33203125" customWidth="1"/>
    <col min="6669" max="6669" width="12" customWidth="1"/>
    <col min="6670" max="6670" width="12.5" customWidth="1"/>
    <col min="6671" max="6671" width="14.6640625" customWidth="1"/>
    <col min="6913" max="6913" width="10.6640625" customWidth="1"/>
    <col min="6914" max="6914" width="30.33203125" customWidth="1"/>
    <col min="6915" max="6915" width="13.1640625" customWidth="1"/>
    <col min="6916" max="6916" width="10.5" customWidth="1"/>
    <col min="6917" max="6917" width="12.5" customWidth="1"/>
    <col min="6918" max="6919" width="12.6640625" customWidth="1"/>
    <col min="6920" max="6920" width="12.5" customWidth="1"/>
    <col min="6921" max="6921" width="11" customWidth="1"/>
    <col min="6922" max="6922" width="14" customWidth="1"/>
    <col min="6923" max="6923" width="11.33203125" customWidth="1"/>
    <col min="6924" max="6924" width="10.33203125" customWidth="1"/>
    <col min="6925" max="6925" width="12" customWidth="1"/>
    <col min="6926" max="6926" width="12.5" customWidth="1"/>
    <col min="6927" max="6927" width="14.6640625" customWidth="1"/>
    <col min="7169" max="7169" width="10.6640625" customWidth="1"/>
    <col min="7170" max="7170" width="30.33203125" customWidth="1"/>
    <col min="7171" max="7171" width="13.1640625" customWidth="1"/>
    <col min="7172" max="7172" width="10.5" customWidth="1"/>
    <col min="7173" max="7173" width="12.5" customWidth="1"/>
    <col min="7174" max="7175" width="12.6640625" customWidth="1"/>
    <col min="7176" max="7176" width="12.5" customWidth="1"/>
    <col min="7177" max="7177" width="11" customWidth="1"/>
    <col min="7178" max="7178" width="14" customWidth="1"/>
    <col min="7179" max="7179" width="11.33203125" customWidth="1"/>
    <col min="7180" max="7180" width="10.33203125" customWidth="1"/>
    <col min="7181" max="7181" width="12" customWidth="1"/>
    <col min="7182" max="7182" width="12.5" customWidth="1"/>
    <col min="7183" max="7183" width="14.6640625" customWidth="1"/>
    <col min="7425" max="7425" width="10.6640625" customWidth="1"/>
    <col min="7426" max="7426" width="30.33203125" customWidth="1"/>
    <col min="7427" max="7427" width="13.1640625" customWidth="1"/>
    <col min="7428" max="7428" width="10.5" customWidth="1"/>
    <col min="7429" max="7429" width="12.5" customWidth="1"/>
    <col min="7430" max="7431" width="12.6640625" customWidth="1"/>
    <col min="7432" max="7432" width="12.5" customWidth="1"/>
    <col min="7433" max="7433" width="11" customWidth="1"/>
    <col min="7434" max="7434" width="14" customWidth="1"/>
    <col min="7435" max="7435" width="11.33203125" customWidth="1"/>
    <col min="7436" max="7436" width="10.33203125" customWidth="1"/>
    <col min="7437" max="7437" width="12" customWidth="1"/>
    <col min="7438" max="7438" width="12.5" customWidth="1"/>
    <col min="7439" max="7439" width="14.6640625" customWidth="1"/>
    <col min="7681" max="7681" width="10.6640625" customWidth="1"/>
    <col min="7682" max="7682" width="30.33203125" customWidth="1"/>
    <col min="7683" max="7683" width="13.1640625" customWidth="1"/>
    <col min="7684" max="7684" width="10.5" customWidth="1"/>
    <col min="7685" max="7685" width="12.5" customWidth="1"/>
    <col min="7686" max="7687" width="12.6640625" customWidth="1"/>
    <col min="7688" max="7688" width="12.5" customWidth="1"/>
    <col min="7689" max="7689" width="11" customWidth="1"/>
    <col min="7690" max="7690" width="14" customWidth="1"/>
    <col min="7691" max="7691" width="11.33203125" customWidth="1"/>
    <col min="7692" max="7692" width="10.33203125" customWidth="1"/>
    <col min="7693" max="7693" width="12" customWidth="1"/>
    <col min="7694" max="7694" width="12.5" customWidth="1"/>
    <col min="7695" max="7695" width="14.6640625" customWidth="1"/>
    <col min="7937" max="7937" width="10.6640625" customWidth="1"/>
    <col min="7938" max="7938" width="30.33203125" customWidth="1"/>
    <col min="7939" max="7939" width="13.1640625" customWidth="1"/>
    <col min="7940" max="7940" width="10.5" customWidth="1"/>
    <col min="7941" max="7941" width="12.5" customWidth="1"/>
    <col min="7942" max="7943" width="12.6640625" customWidth="1"/>
    <col min="7944" max="7944" width="12.5" customWidth="1"/>
    <col min="7945" max="7945" width="11" customWidth="1"/>
    <col min="7946" max="7946" width="14" customWidth="1"/>
    <col min="7947" max="7947" width="11.33203125" customWidth="1"/>
    <col min="7948" max="7948" width="10.33203125" customWidth="1"/>
    <col min="7949" max="7949" width="12" customWidth="1"/>
    <col min="7950" max="7950" width="12.5" customWidth="1"/>
    <col min="7951" max="7951" width="14.6640625" customWidth="1"/>
    <col min="8193" max="8193" width="10.6640625" customWidth="1"/>
    <col min="8194" max="8194" width="30.33203125" customWidth="1"/>
    <col min="8195" max="8195" width="13.1640625" customWidth="1"/>
    <col min="8196" max="8196" width="10.5" customWidth="1"/>
    <col min="8197" max="8197" width="12.5" customWidth="1"/>
    <col min="8198" max="8199" width="12.6640625" customWidth="1"/>
    <col min="8200" max="8200" width="12.5" customWidth="1"/>
    <col min="8201" max="8201" width="11" customWidth="1"/>
    <col min="8202" max="8202" width="14" customWidth="1"/>
    <col min="8203" max="8203" width="11.33203125" customWidth="1"/>
    <col min="8204" max="8204" width="10.33203125" customWidth="1"/>
    <col min="8205" max="8205" width="12" customWidth="1"/>
    <col min="8206" max="8206" width="12.5" customWidth="1"/>
    <col min="8207" max="8207" width="14.6640625" customWidth="1"/>
    <col min="8449" max="8449" width="10.6640625" customWidth="1"/>
    <col min="8450" max="8450" width="30.33203125" customWidth="1"/>
    <col min="8451" max="8451" width="13.1640625" customWidth="1"/>
    <col min="8452" max="8452" width="10.5" customWidth="1"/>
    <col min="8453" max="8453" width="12.5" customWidth="1"/>
    <col min="8454" max="8455" width="12.6640625" customWidth="1"/>
    <col min="8456" max="8456" width="12.5" customWidth="1"/>
    <col min="8457" max="8457" width="11" customWidth="1"/>
    <col min="8458" max="8458" width="14" customWidth="1"/>
    <col min="8459" max="8459" width="11.33203125" customWidth="1"/>
    <col min="8460" max="8460" width="10.33203125" customWidth="1"/>
    <col min="8461" max="8461" width="12" customWidth="1"/>
    <col min="8462" max="8462" width="12.5" customWidth="1"/>
    <col min="8463" max="8463" width="14.6640625" customWidth="1"/>
    <col min="8705" max="8705" width="10.6640625" customWidth="1"/>
    <col min="8706" max="8706" width="30.33203125" customWidth="1"/>
    <col min="8707" max="8707" width="13.1640625" customWidth="1"/>
    <col min="8708" max="8708" width="10.5" customWidth="1"/>
    <col min="8709" max="8709" width="12.5" customWidth="1"/>
    <col min="8710" max="8711" width="12.6640625" customWidth="1"/>
    <col min="8712" max="8712" width="12.5" customWidth="1"/>
    <col min="8713" max="8713" width="11" customWidth="1"/>
    <col min="8714" max="8714" width="14" customWidth="1"/>
    <col min="8715" max="8715" width="11.33203125" customWidth="1"/>
    <col min="8716" max="8716" width="10.33203125" customWidth="1"/>
    <col min="8717" max="8717" width="12" customWidth="1"/>
    <col min="8718" max="8718" width="12.5" customWidth="1"/>
    <col min="8719" max="8719" width="14.6640625" customWidth="1"/>
    <col min="8961" max="8961" width="10.6640625" customWidth="1"/>
    <col min="8962" max="8962" width="30.33203125" customWidth="1"/>
    <col min="8963" max="8963" width="13.1640625" customWidth="1"/>
    <col min="8964" max="8964" width="10.5" customWidth="1"/>
    <col min="8965" max="8965" width="12.5" customWidth="1"/>
    <col min="8966" max="8967" width="12.6640625" customWidth="1"/>
    <col min="8968" max="8968" width="12.5" customWidth="1"/>
    <col min="8969" max="8969" width="11" customWidth="1"/>
    <col min="8970" max="8970" width="14" customWidth="1"/>
    <col min="8971" max="8971" width="11.33203125" customWidth="1"/>
    <col min="8972" max="8972" width="10.33203125" customWidth="1"/>
    <col min="8973" max="8973" width="12" customWidth="1"/>
    <col min="8974" max="8974" width="12.5" customWidth="1"/>
    <col min="8975" max="8975" width="14.6640625" customWidth="1"/>
    <col min="9217" max="9217" width="10.6640625" customWidth="1"/>
    <col min="9218" max="9218" width="30.33203125" customWidth="1"/>
    <col min="9219" max="9219" width="13.1640625" customWidth="1"/>
    <col min="9220" max="9220" width="10.5" customWidth="1"/>
    <col min="9221" max="9221" width="12.5" customWidth="1"/>
    <col min="9222" max="9223" width="12.6640625" customWidth="1"/>
    <col min="9224" max="9224" width="12.5" customWidth="1"/>
    <col min="9225" max="9225" width="11" customWidth="1"/>
    <col min="9226" max="9226" width="14" customWidth="1"/>
    <col min="9227" max="9227" width="11.33203125" customWidth="1"/>
    <col min="9228" max="9228" width="10.33203125" customWidth="1"/>
    <col min="9229" max="9229" width="12" customWidth="1"/>
    <col min="9230" max="9230" width="12.5" customWidth="1"/>
    <col min="9231" max="9231" width="14.6640625" customWidth="1"/>
    <col min="9473" max="9473" width="10.6640625" customWidth="1"/>
    <col min="9474" max="9474" width="30.33203125" customWidth="1"/>
    <col min="9475" max="9475" width="13.1640625" customWidth="1"/>
    <col min="9476" max="9476" width="10.5" customWidth="1"/>
    <col min="9477" max="9477" width="12.5" customWidth="1"/>
    <col min="9478" max="9479" width="12.6640625" customWidth="1"/>
    <col min="9480" max="9480" width="12.5" customWidth="1"/>
    <col min="9481" max="9481" width="11" customWidth="1"/>
    <col min="9482" max="9482" width="14" customWidth="1"/>
    <col min="9483" max="9483" width="11.33203125" customWidth="1"/>
    <col min="9484" max="9484" width="10.33203125" customWidth="1"/>
    <col min="9485" max="9485" width="12" customWidth="1"/>
    <col min="9486" max="9486" width="12.5" customWidth="1"/>
    <col min="9487" max="9487" width="14.6640625" customWidth="1"/>
    <col min="9729" max="9729" width="10.6640625" customWidth="1"/>
    <col min="9730" max="9730" width="30.33203125" customWidth="1"/>
    <col min="9731" max="9731" width="13.1640625" customWidth="1"/>
    <col min="9732" max="9732" width="10.5" customWidth="1"/>
    <col min="9733" max="9733" width="12.5" customWidth="1"/>
    <col min="9734" max="9735" width="12.6640625" customWidth="1"/>
    <col min="9736" max="9736" width="12.5" customWidth="1"/>
    <col min="9737" max="9737" width="11" customWidth="1"/>
    <col min="9738" max="9738" width="14" customWidth="1"/>
    <col min="9739" max="9739" width="11.33203125" customWidth="1"/>
    <col min="9740" max="9740" width="10.33203125" customWidth="1"/>
    <col min="9741" max="9741" width="12" customWidth="1"/>
    <col min="9742" max="9742" width="12.5" customWidth="1"/>
    <col min="9743" max="9743" width="14.6640625" customWidth="1"/>
    <col min="9985" max="9985" width="10.6640625" customWidth="1"/>
    <col min="9986" max="9986" width="30.33203125" customWidth="1"/>
    <col min="9987" max="9987" width="13.1640625" customWidth="1"/>
    <col min="9988" max="9988" width="10.5" customWidth="1"/>
    <col min="9989" max="9989" width="12.5" customWidth="1"/>
    <col min="9990" max="9991" width="12.6640625" customWidth="1"/>
    <col min="9992" max="9992" width="12.5" customWidth="1"/>
    <col min="9993" max="9993" width="11" customWidth="1"/>
    <col min="9994" max="9994" width="14" customWidth="1"/>
    <col min="9995" max="9995" width="11.33203125" customWidth="1"/>
    <col min="9996" max="9996" width="10.33203125" customWidth="1"/>
    <col min="9997" max="9997" width="12" customWidth="1"/>
    <col min="9998" max="9998" width="12.5" customWidth="1"/>
    <col min="9999" max="9999" width="14.6640625" customWidth="1"/>
    <col min="10241" max="10241" width="10.6640625" customWidth="1"/>
    <col min="10242" max="10242" width="30.33203125" customWidth="1"/>
    <col min="10243" max="10243" width="13.1640625" customWidth="1"/>
    <col min="10244" max="10244" width="10.5" customWidth="1"/>
    <col min="10245" max="10245" width="12.5" customWidth="1"/>
    <col min="10246" max="10247" width="12.6640625" customWidth="1"/>
    <col min="10248" max="10248" width="12.5" customWidth="1"/>
    <col min="10249" max="10249" width="11" customWidth="1"/>
    <col min="10250" max="10250" width="14" customWidth="1"/>
    <col min="10251" max="10251" width="11.33203125" customWidth="1"/>
    <col min="10252" max="10252" width="10.33203125" customWidth="1"/>
    <col min="10253" max="10253" width="12" customWidth="1"/>
    <col min="10254" max="10254" width="12.5" customWidth="1"/>
    <col min="10255" max="10255" width="14.6640625" customWidth="1"/>
    <col min="10497" max="10497" width="10.6640625" customWidth="1"/>
    <col min="10498" max="10498" width="30.33203125" customWidth="1"/>
    <col min="10499" max="10499" width="13.1640625" customWidth="1"/>
    <col min="10500" max="10500" width="10.5" customWidth="1"/>
    <col min="10501" max="10501" width="12.5" customWidth="1"/>
    <col min="10502" max="10503" width="12.6640625" customWidth="1"/>
    <col min="10504" max="10504" width="12.5" customWidth="1"/>
    <col min="10505" max="10505" width="11" customWidth="1"/>
    <col min="10506" max="10506" width="14" customWidth="1"/>
    <col min="10507" max="10507" width="11.33203125" customWidth="1"/>
    <col min="10508" max="10508" width="10.33203125" customWidth="1"/>
    <col min="10509" max="10509" width="12" customWidth="1"/>
    <col min="10510" max="10510" width="12.5" customWidth="1"/>
    <col min="10511" max="10511" width="14.6640625" customWidth="1"/>
    <col min="10753" max="10753" width="10.6640625" customWidth="1"/>
    <col min="10754" max="10754" width="30.33203125" customWidth="1"/>
    <col min="10755" max="10755" width="13.1640625" customWidth="1"/>
    <col min="10756" max="10756" width="10.5" customWidth="1"/>
    <col min="10757" max="10757" width="12.5" customWidth="1"/>
    <col min="10758" max="10759" width="12.6640625" customWidth="1"/>
    <col min="10760" max="10760" width="12.5" customWidth="1"/>
    <col min="10761" max="10761" width="11" customWidth="1"/>
    <col min="10762" max="10762" width="14" customWidth="1"/>
    <col min="10763" max="10763" width="11.33203125" customWidth="1"/>
    <col min="10764" max="10764" width="10.33203125" customWidth="1"/>
    <col min="10765" max="10765" width="12" customWidth="1"/>
    <col min="10766" max="10766" width="12.5" customWidth="1"/>
    <col min="10767" max="10767" width="14.6640625" customWidth="1"/>
    <col min="11009" max="11009" width="10.6640625" customWidth="1"/>
    <col min="11010" max="11010" width="30.33203125" customWidth="1"/>
    <col min="11011" max="11011" width="13.1640625" customWidth="1"/>
    <col min="11012" max="11012" width="10.5" customWidth="1"/>
    <col min="11013" max="11013" width="12.5" customWidth="1"/>
    <col min="11014" max="11015" width="12.6640625" customWidth="1"/>
    <col min="11016" max="11016" width="12.5" customWidth="1"/>
    <col min="11017" max="11017" width="11" customWidth="1"/>
    <col min="11018" max="11018" width="14" customWidth="1"/>
    <col min="11019" max="11019" width="11.33203125" customWidth="1"/>
    <col min="11020" max="11020" width="10.33203125" customWidth="1"/>
    <col min="11021" max="11021" width="12" customWidth="1"/>
    <col min="11022" max="11022" width="12.5" customWidth="1"/>
    <col min="11023" max="11023" width="14.6640625" customWidth="1"/>
    <col min="11265" max="11265" width="10.6640625" customWidth="1"/>
    <col min="11266" max="11266" width="30.33203125" customWidth="1"/>
    <col min="11267" max="11267" width="13.1640625" customWidth="1"/>
    <col min="11268" max="11268" width="10.5" customWidth="1"/>
    <col min="11269" max="11269" width="12.5" customWidth="1"/>
    <col min="11270" max="11271" width="12.6640625" customWidth="1"/>
    <col min="11272" max="11272" width="12.5" customWidth="1"/>
    <col min="11273" max="11273" width="11" customWidth="1"/>
    <col min="11274" max="11274" width="14" customWidth="1"/>
    <col min="11275" max="11275" width="11.33203125" customWidth="1"/>
    <col min="11276" max="11276" width="10.33203125" customWidth="1"/>
    <col min="11277" max="11277" width="12" customWidth="1"/>
    <col min="11278" max="11278" width="12.5" customWidth="1"/>
    <col min="11279" max="11279" width="14.6640625" customWidth="1"/>
    <col min="11521" max="11521" width="10.6640625" customWidth="1"/>
    <col min="11522" max="11522" width="30.33203125" customWidth="1"/>
    <col min="11523" max="11523" width="13.1640625" customWidth="1"/>
    <col min="11524" max="11524" width="10.5" customWidth="1"/>
    <col min="11525" max="11525" width="12.5" customWidth="1"/>
    <col min="11526" max="11527" width="12.6640625" customWidth="1"/>
    <col min="11528" max="11528" width="12.5" customWidth="1"/>
    <col min="11529" max="11529" width="11" customWidth="1"/>
    <col min="11530" max="11530" width="14" customWidth="1"/>
    <col min="11531" max="11531" width="11.33203125" customWidth="1"/>
    <col min="11532" max="11532" width="10.33203125" customWidth="1"/>
    <col min="11533" max="11533" width="12" customWidth="1"/>
    <col min="11534" max="11534" width="12.5" customWidth="1"/>
    <col min="11535" max="11535" width="14.6640625" customWidth="1"/>
    <col min="11777" max="11777" width="10.6640625" customWidth="1"/>
    <col min="11778" max="11778" width="30.33203125" customWidth="1"/>
    <col min="11779" max="11779" width="13.1640625" customWidth="1"/>
    <col min="11780" max="11780" width="10.5" customWidth="1"/>
    <col min="11781" max="11781" width="12.5" customWidth="1"/>
    <col min="11782" max="11783" width="12.6640625" customWidth="1"/>
    <col min="11784" max="11784" width="12.5" customWidth="1"/>
    <col min="11785" max="11785" width="11" customWidth="1"/>
    <col min="11786" max="11786" width="14" customWidth="1"/>
    <col min="11787" max="11787" width="11.33203125" customWidth="1"/>
    <col min="11788" max="11788" width="10.33203125" customWidth="1"/>
    <col min="11789" max="11789" width="12" customWidth="1"/>
    <col min="11790" max="11790" width="12.5" customWidth="1"/>
    <col min="11791" max="11791" width="14.6640625" customWidth="1"/>
    <col min="12033" max="12033" width="10.6640625" customWidth="1"/>
    <col min="12034" max="12034" width="30.33203125" customWidth="1"/>
    <col min="12035" max="12035" width="13.1640625" customWidth="1"/>
    <col min="12036" max="12036" width="10.5" customWidth="1"/>
    <col min="12037" max="12037" width="12.5" customWidth="1"/>
    <col min="12038" max="12039" width="12.6640625" customWidth="1"/>
    <col min="12040" max="12040" width="12.5" customWidth="1"/>
    <col min="12041" max="12041" width="11" customWidth="1"/>
    <col min="12042" max="12042" width="14" customWidth="1"/>
    <col min="12043" max="12043" width="11.33203125" customWidth="1"/>
    <col min="12044" max="12044" width="10.33203125" customWidth="1"/>
    <col min="12045" max="12045" width="12" customWidth="1"/>
    <col min="12046" max="12046" width="12.5" customWidth="1"/>
    <col min="12047" max="12047" width="14.6640625" customWidth="1"/>
    <col min="12289" max="12289" width="10.6640625" customWidth="1"/>
    <col min="12290" max="12290" width="30.33203125" customWidth="1"/>
    <col min="12291" max="12291" width="13.1640625" customWidth="1"/>
    <col min="12292" max="12292" width="10.5" customWidth="1"/>
    <col min="12293" max="12293" width="12.5" customWidth="1"/>
    <col min="12294" max="12295" width="12.6640625" customWidth="1"/>
    <col min="12296" max="12296" width="12.5" customWidth="1"/>
    <col min="12297" max="12297" width="11" customWidth="1"/>
    <col min="12298" max="12298" width="14" customWidth="1"/>
    <col min="12299" max="12299" width="11.33203125" customWidth="1"/>
    <col min="12300" max="12300" width="10.33203125" customWidth="1"/>
    <col min="12301" max="12301" width="12" customWidth="1"/>
    <col min="12302" max="12302" width="12.5" customWidth="1"/>
    <col min="12303" max="12303" width="14.6640625" customWidth="1"/>
    <col min="12545" max="12545" width="10.6640625" customWidth="1"/>
    <col min="12546" max="12546" width="30.33203125" customWidth="1"/>
    <col min="12547" max="12547" width="13.1640625" customWidth="1"/>
    <col min="12548" max="12548" width="10.5" customWidth="1"/>
    <col min="12549" max="12549" width="12.5" customWidth="1"/>
    <col min="12550" max="12551" width="12.6640625" customWidth="1"/>
    <col min="12552" max="12552" width="12.5" customWidth="1"/>
    <col min="12553" max="12553" width="11" customWidth="1"/>
    <col min="12554" max="12554" width="14" customWidth="1"/>
    <col min="12555" max="12555" width="11.33203125" customWidth="1"/>
    <col min="12556" max="12556" width="10.33203125" customWidth="1"/>
    <col min="12557" max="12557" width="12" customWidth="1"/>
    <col min="12558" max="12558" width="12.5" customWidth="1"/>
    <col min="12559" max="12559" width="14.6640625" customWidth="1"/>
    <col min="12801" max="12801" width="10.6640625" customWidth="1"/>
    <col min="12802" max="12802" width="30.33203125" customWidth="1"/>
    <col min="12803" max="12803" width="13.1640625" customWidth="1"/>
    <col min="12804" max="12804" width="10.5" customWidth="1"/>
    <col min="12805" max="12805" width="12.5" customWidth="1"/>
    <col min="12806" max="12807" width="12.6640625" customWidth="1"/>
    <col min="12808" max="12808" width="12.5" customWidth="1"/>
    <col min="12809" max="12809" width="11" customWidth="1"/>
    <col min="12810" max="12810" width="14" customWidth="1"/>
    <col min="12811" max="12811" width="11.33203125" customWidth="1"/>
    <col min="12812" max="12812" width="10.33203125" customWidth="1"/>
    <col min="12813" max="12813" width="12" customWidth="1"/>
    <col min="12814" max="12814" width="12.5" customWidth="1"/>
    <col min="12815" max="12815" width="14.6640625" customWidth="1"/>
    <col min="13057" max="13057" width="10.6640625" customWidth="1"/>
    <col min="13058" max="13058" width="30.33203125" customWidth="1"/>
    <col min="13059" max="13059" width="13.1640625" customWidth="1"/>
    <col min="13060" max="13060" width="10.5" customWidth="1"/>
    <col min="13061" max="13061" width="12.5" customWidth="1"/>
    <col min="13062" max="13063" width="12.6640625" customWidth="1"/>
    <col min="13064" max="13064" width="12.5" customWidth="1"/>
    <col min="13065" max="13065" width="11" customWidth="1"/>
    <col min="13066" max="13066" width="14" customWidth="1"/>
    <col min="13067" max="13067" width="11.33203125" customWidth="1"/>
    <col min="13068" max="13068" width="10.33203125" customWidth="1"/>
    <col min="13069" max="13069" width="12" customWidth="1"/>
    <col min="13070" max="13070" width="12.5" customWidth="1"/>
    <col min="13071" max="13071" width="14.6640625" customWidth="1"/>
    <col min="13313" max="13313" width="10.6640625" customWidth="1"/>
    <col min="13314" max="13314" width="30.33203125" customWidth="1"/>
    <col min="13315" max="13315" width="13.1640625" customWidth="1"/>
    <col min="13316" max="13316" width="10.5" customWidth="1"/>
    <col min="13317" max="13317" width="12.5" customWidth="1"/>
    <col min="13318" max="13319" width="12.6640625" customWidth="1"/>
    <col min="13320" max="13320" width="12.5" customWidth="1"/>
    <col min="13321" max="13321" width="11" customWidth="1"/>
    <col min="13322" max="13322" width="14" customWidth="1"/>
    <col min="13323" max="13323" width="11.33203125" customWidth="1"/>
    <col min="13324" max="13324" width="10.33203125" customWidth="1"/>
    <col min="13325" max="13325" width="12" customWidth="1"/>
    <col min="13326" max="13326" width="12.5" customWidth="1"/>
    <col min="13327" max="13327" width="14.6640625" customWidth="1"/>
    <col min="13569" max="13569" width="10.6640625" customWidth="1"/>
    <col min="13570" max="13570" width="30.33203125" customWidth="1"/>
    <col min="13571" max="13571" width="13.1640625" customWidth="1"/>
    <col min="13572" max="13572" width="10.5" customWidth="1"/>
    <col min="13573" max="13573" width="12.5" customWidth="1"/>
    <col min="13574" max="13575" width="12.6640625" customWidth="1"/>
    <col min="13576" max="13576" width="12.5" customWidth="1"/>
    <col min="13577" max="13577" width="11" customWidth="1"/>
    <col min="13578" max="13578" width="14" customWidth="1"/>
    <col min="13579" max="13579" width="11.33203125" customWidth="1"/>
    <col min="13580" max="13580" width="10.33203125" customWidth="1"/>
    <col min="13581" max="13581" width="12" customWidth="1"/>
    <col min="13582" max="13582" width="12.5" customWidth="1"/>
    <col min="13583" max="13583" width="14.6640625" customWidth="1"/>
    <col min="13825" max="13825" width="10.6640625" customWidth="1"/>
    <col min="13826" max="13826" width="30.33203125" customWidth="1"/>
    <col min="13827" max="13827" width="13.1640625" customWidth="1"/>
    <col min="13828" max="13828" width="10.5" customWidth="1"/>
    <col min="13829" max="13829" width="12.5" customWidth="1"/>
    <col min="13830" max="13831" width="12.6640625" customWidth="1"/>
    <col min="13832" max="13832" width="12.5" customWidth="1"/>
    <col min="13833" max="13833" width="11" customWidth="1"/>
    <col min="13834" max="13834" width="14" customWidth="1"/>
    <col min="13835" max="13835" width="11.33203125" customWidth="1"/>
    <col min="13836" max="13836" width="10.33203125" customWidth="1"/>
    <col min="13837" max="13837" width="12" customWidth="1"/>
    <col min="13838" max="13838" width="12.5" customWidth="1"/>
    <col min="13839" max="13839" width="14.6640625" customWidth="1"/>
    <col min="14081" max="14081" width="10.6640625" customWidth="1"/>
    <col min="14082" max="14082" width="30.33203125" customWidth="1"/>
    <col min="14083" max="14083" width="13.1640625" customWidth="1"/>
    <col min="14084" max="14084" width="10.5" customWidth="1"/>
    <col min="14085" max="14085" width="12.5" customWidth="1"/>
    <col min="14086" max="14087" width="12.6640625" customWidth="1"/>
    <col min="14088" max="14088" width="12.5" customWidth="1"/>
    <col min="14089" max="14089" width="11" customWidth="1"/>
    <col min="14090" max="14090" width="14" customWidth="1"/>
    <col min="14091" max="14091" width="11.33203125" customWidth="1"/>
    <col min="14092" max="14092" width="10.33203125" customWidth="1"/>
    <col min="14093" max="14093" width="12" customWidth="1"/>
    <col min="14094" max="14094" width="12.5" customWidth="1"/>
    <col min="14095" max="14095" width="14.6640625" customWidth="1"/>
    <col min="14337" max="14337" width="10.6640625" customWidth="1"/>
    <col min="14338" max="14338" width="30.33203125" customWidth="1"/>
    <col min="14339" max="14339" width="13.1640625" customWidth="1"/>
    <col min="14340" max="14340" width="10.5" customWidth="1"/>
    <col min="14341" max="14341" width="12.5" customWidth="1"/>
    <col min="14342" max="14343" width="12.6640625" customWidth="1"/>
    <col min="14344" max="14344" width="12.5" customWidth="1"/>
    <col min="14345" max="14345" width="11" customWidth="1"/>
    <col min="14346" max="14346" width="14" customWidth="1"/>
    <col min="14347" max="14347" width="11.33203125" customWidth="1"/>
    <col min="14348" max="14348" width="10.33203125" customWidth="1"/>
    <col min="14349" max="14349" width="12" customWidth="1"/>
    <col min="14350" max="14350" width="12.5" customWidth="1"/>
    <col min="14351" max="14351" width="14.6640625" customWidth="1"/>
    <col min="14593" max="14593" width="10.6640625" customWidth="1"/>
    <col min="14594" max="14594" width="30.33203125" customWidth="1"/>
    <col min="14595" max="14595" width="13.1640625" customWidth="1"/>
    <col min="14596" max="14596" width="10.5" customWidth="1"/>
    <col min="14597" max="14597" width="12.5" customWidth="1"/>
    <col min="14598" max="14599" width="12.6640625" customWidth="1"/>
    <col min="14600" max="14600" width="12.5" customWidth="1"/>
    <col min="14601" max="14601" width="11" customWidth="1"/>
    <col min="14602" max="14602" width="14" customWidth="1"/>
    <col min="14603" max="14603" width="11.33203125" customWidth="1"/>
    <col min="14604" max="14604" width="10.33203125" customWidth="1"/>
    <col min="14605" max="14605" width="12" customWidth="1"/>
    <col min="14606" max="14606" width="12.5" customWidth="1"/>
    <col min="14607" max="14607" width="14.6640625" customWidth="1"/>
    <col min="14849" max="14849" width="10.6640625" customWidth="1"/>
    <col min="14850" max="14850" width="30.33203125" customWidth="1"/>
    <col min="14851" max="14851" width="13.1640625" customWidth="1"/>
    <col min="14852" max="14852" width="10.5" customWidth="1"/>
    <col min="14853" max="14853" width="12.5" customWidth="1"/>
    <col min="14854" max="14855" width="12.6640625" customWidth="1"/>
    <col min="14856" max="14856" width="12.5" customWidth="1"/>
    <col min="14857" max="14857" width="11" customWidth="1"/>
    <col min="14858" max="14858" width="14" customWidth="1"/>
    <col min="14859" max="14859" width="11.33203125" customWidth="1"/>
    <col min="14860" max="14860" width="10.33203125" customWidth="1"/>
    <col min="14861" max="14861" width="12" customWidth="1"/>
    <col min="14862" max="14862" width="12.5" customWidth="1"/>
    <col min="14863" max="14863" width="14.6640625" customWidth="1"/>
    <col min="15105" max="15105" width="10.6640625" customWidth="1"/>
    <col min="15106" max="15106" width="30.33203125" customWidth="1"/>
    <col min="15107" max="15107" width="13.1640625" customWidth="1"/>
    <col min="15108" max="15108" width="10.5" customWidth="1"/>
    <col min="15109" max="15109" width="12.5" customWidth="1"/>
    <col min="15110" max="15111" width="12.6640625" customWidth="1"/>
    <col min="15112" max="15112" width="12.5" customWidth="1"/>
    <col min="15113" max="15113" width="11" customWidth="1"/>
    <col min="15114" max="15114" width="14" customWidth="1"/>
    <col min="15115" max="15115" width="11.33203125" customWidth="1"/>
    <col min="15116" max="15116" width="10.33203125" customWidth="1"/>
    <col min="15117" max="15117" width="12" customWidth="1"/>
    <col min="15118" max="15118" width="12.5" customWidth="1"/>
    <col min="15119" max="15119" width="14.6640625" customWidth="1"/>
    <col min="15361" max="15361" width="10.6640625" customWidth="1"/>
    <col min="15362" max="15362" width="30.33203125" customWidth="1"/>
    <col min="15363" max="15363" width="13.1640625" customWidth="1"/>
    <col min="15364" max="15364" width="10.5" customWidth="1"/>
    <col min="15365" max="15365" width="12.5" customWidth="1"/>
    <col min="15366" max="15367" width="12.6640625" customWidth="1"/>
    <col min="15368" max="15368" width="12.5" customWidth="1"/>
    <col min="15369" max="15369" width="11" customWidth="1"/>
    <col min="15370" max="15370" width="14" customWidth="1"/>
    <col min="15371" max="15371" width="11.33203125" customWidth="1"/>
    <col min="15372" max="15372" width="10.33203125" customWidth="1"/>
    <col min="15373" max="15373" width="12" customWidth="1"/>
    <col min="15374" max="15374" width="12.5" customWidth="1"/>
    <col min="15375" max="15375" width="14.6640625" customWidth="1"/>
    <col min="15617" max="15617" width="10.6640625" customWidth="1"/>
    <col min="15618" max="15618" width="30.33203125" customWidth="1"/>
    <col min="15619" max="15619" width="13.1640625" customWidth="1"/>
    <col min="15620" max="15620" width="10.5" customWidth="1"/>
    <col min="15621" max="15621" width="12.5" customWidth="1"/>
    <col min="15622" max="15623" width="12.6640625" customWidth="1"/>
    <col min="15624" max="15624" width="12.5" customWidth="1"/>
    <col min="15625" max="15625" width="11" customWidth="1"/>
    <col min="15626" max="15626" width="14" customWidth="1"/>
    <col min="15627" max="15627" width="11.33203125" customWidth="1"/>
    <col min="15628" max="15628" width="10.33203125" customWidth="1"/>
    <col min="15629" max="15629" width="12" customWidth="1"/>
    <col min="15630" max="15630" width="12.5" customWidth="1"/>
    <col min="15631" max="15631" width="14.6640625" customWidth="1"/>
    <col min="15873" max="15873" width="10.6640625" customWidth="1"/>
    <col min="15874" max="15874" width="30.33203125" customWidth="1"/>
    <col min="15875" max="15875" width="13.1640625" customWidth="1"/>
    <col min="15876" max="15876" width="10.5" customWidth="1"/>
    <col min="15877" max="15877" width="12.5" customWidth="1"/>
    <col min="15878" max="15879" width="12.6640625" customWidth="1"/>
    <col min="15880" max="15880" width="12.5" customWidth="1"/>
    <col min="15881" max="15881" width="11" customWidth="1"/>
    <col min="15882" max="15882" width="14" customWidth="1"/>
    <col min="15883" max="15883" width="11.33203125" customWidth="1"/>
    <col min="15884" max="15884" width="10.33203125" customWidth="1"/>
    <col min="15885" max="15885" width="12" customWidth="1"/>
    <col min="15886" max="15886" width="12.5" customWidth="1"/>
    <col min="15887" max="15887" width="14.6640625" customWidth="1"/>
    <col min="16129" max="16129" width="10.6640625" customWidth="1"/>
    <col min="16130" max="16130" width="30.33203125" customWidth="1"/>
    <col min="16131" max="16131" width="13.1640625" customWidth="1"/>
    <col min="16132" max="16132" width="10.5" customWidth="1"/>
    <col min="16133" max="16133" width="12.5" customWidth="1"/>
    <col min="16134" max="16135" width="12.6640625" customWidth="1"/>
    <col min="16136" max="16136" width="12.5" customWidth="1"/>
    <col min="16137" max="16137" width="11" customWidth="1"/>
    <col min="16138" max="16138" width="14" customWidth="1"/>
    <col min="16139" max="16139" width="11.33203125" customWidth="1"/>
    <col min="16140" max="16140" width="10.33203125" customWidth="1"/>
    <col min="16141" max="16141" width="12" customWidth="1"/>
    <col min="16142" max="16142" width="12.5" customWidth="1"/>
    <col min="16143" max="16143" width="14.6640625" customWidth="1"/>
  </cols>
  <sheetData>
    <row r="1" spans="1:17" ht="39.75" customHeight="1" x14ac:dyDescent="0.2">
      <c r="A1" s="222"/>
      <c r="B1" s="223"/>
      <c r="C1" s="223"/>
      <c r="D1" s="223"/>
      <c r="E1" s="223"/>
      <c r="F1" s="223"/>
      <c r="G1" s="224"/>
      <c r="I1" s="225"/>
      <c r="J1" s="225"/>
      <c r="L1" s="349" t="s">
        <v>442</v>
      </c>
      <c r="M1" s="335"/>
      <c r="N1" s="335"/>
      <c r="O1" s="335"/>
      <c r="P1" s="241"/>
      <c r="Q1" s="241"/>
    </row>
    <row r="2" spans="1:17" ht="24.75" customHeight="1" x14ac:dyDescent="0.25">
      <c r="A2" s="331" t="s">
        <v>503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</row>
    <row r="3" spans="1:17" s="220" customFormat="1" ht="47.25" customHeight="1" x14ac:dyDescent="0.2">
      <c r="A3" s="364" t="s">
        <v>504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</row>
    <row r="4" spans="1:17" ht="55.5" customHeight="1" x14ac:dyDescent="0.2">
      <c r="A4" s="354" t="s">
        <v>287</v>
      </c>
      <c r="B4" s="354" t="s">
        <v>364</v>
      </c>
      <c r="C4" s="356" t="s">
        <v>505</v>
      </c>
      <c r="D4" s="357"/>
      <c r="E4" s="358" t="s">
        <v>366</v>
      </c>
      <c r="F4" s="359"/>
      <c r="G4" s="360" t="s">
        <v>367</v>
      </c>
      <c r="H4" s="361"/>
      <c r="I4" s="362" t="s">
        <v>368</v>
      </c>
      <c r="J4" s="363"/>
      <c r="K4" s="350" t="s">
        <v>369</v>
      </c>
      <c r="L4" s="351"/>
      <c r="M4" s="352" t="s">
        <v>370</v>
      </c>
      <c r="N4" s="353"/>
      <c r="O4" s="242" t="s">
        <v>395</v>
      </c>
    </row>
    <row r="5" spans="1:17" ht="22.5" customHeight="1" x14ac:dyDescent="0.2">
      <c r="A5" s="355"/>
      <c r="B5" s="355"/>
      <c r="C5" s="243" t="s">
        <v>372</v>
      </c>
      <c r="D5" s="243" t="s">
        <v>373</v>
      </c>
      <c r="E5" s="243" t="s">
        <v>372</v>
      </c>
      <c r="F5" s="243" t="s">
        <v>373</v>
      </c>
      <c r="G5" s="243" t="s">
        <v>372</v>
      </c>
      <c r="H5" s="243" t="s">
        <v>373</v>
      </c>
      <c r="I5" s="243" t="s">
        <v>372</v>
      </c>
      <c r="J5" s="243" t="s">
        <v>373</v>
      </c>
      <c r="K5" s="243" t="s">
        <v>372</v>
      </c>
      <c r="L5" s="243" t="s">
        <v>373</v>
      </c>
      <c r="M5" s="244" t="s">
        <v>372</v>
      </c>
      <c r="N5" s="245" t="s">
        <v>373</v>
      </c>
      <c r="O5" s="246" t="s">
        <v>374</v>
      </c>
    </row>
    <row r="6" spans="1:17" ht="25.5" x14ac:dyDescent="0.2">
      <c r="A6" s="50">
        <v>560002</v>
      </c>
      <c r="B6" s="51" t="s">
        <v>8</v>
      </c>
      <c r="C6" s="53">
        <v>1896</v>
      </c>
      <c r="D6" s="53">
        <v>1</v>
      </c>
      <c r="E6" s="53">
        <v>17012</v>
      </c>
      <c r="F6" s="53">
        <v>0</v>
      </c>
      <c r="G6" s="227">
        <v>0.1115</v>
      </c>
      <c r="H6" s="227">
        <v>0</v>
      </c>
      <c r="I6" s="228">
        <v>0.89</v>
      </c>
      <c r="J6" s="229">
        <v>0</v>
      </c>
      <c r="K6" s="230">
        <v>0.89</v>
      </c>
      <c r="L6" s="230">
        <v>0</v>
      </c>
      <c r="M6" s="231"/>
      <c r="N6" s="232"/>
      <c r="O6" s="233">
        <v>0.89</v>
      </c>
    </row>
    <row r="7" spans="1:17" ht="25.5" x14ac:dyDescent="0.2">
      <c r="A7" s="50">
        <v>560014</v>
      </c>
      <c r="B7" s="51" t="s">
        <v>19</v>
      </c>
      <c r="C7" s="53">
        <v>261</v>
      </c>
      <c r="D7" s="53">
        <v>2</v>
      </c>
      <c r="E7" s="53">
        <v>4276</v>
      </c>
      <c r="F7" s="53">
        <v>14</v>
      </c>
      <c r="G7" s="227">
        <v>6.0999999999999999E-2</v>
      </c>
      <c r="H7" s="227">
        <v>0.1429</v>
      </c>
      <c r="I7" s="228">
        <v>0.46</v>
      </c>
      <c r="J7" s="229">
        <v>0.81</v>
      </c>
      <c r="K7" s="230">
        <v>0.46</v>
      </c>
      <c r="L7" s="230">
        <v>0</v>
      </c>
      <c r="M7" s="231"/>
      <c r="N7" s="232"/>
      <c r="O7" s="233">
        <v>0.46</v>
      </c>
    </row>
    <row r="8" spans="1:17" x14ac:dyDescent="0.2">
      <c r="A8" s="50">
        <v>560017</v>
      </c>
      <c r="B8" s="51" t="s">
        <v>20</v>
      </c>
      <c r="C8" s="53">
        <v>10293</v>
      </c>
      <c r="D8" s="53">
        <v>1</v>
      </c>
      <c r="E8" s="53">
        <v>77351</v>
      </c>
      <c r="F8" s="53">
        <v>2</v>
      </c>
      <c r="G8" s="227">
        <v>0.1331</v>
      </c>
      <c r="H8" s="227">
        <v>0.5</v>
      </c>
      <c r="I8" s="228">
        <v>1.08</v>
      </c>
      <c r="J8" s="229">
        <v>2.5</v>
      </c>
      <c r="K8" s="230">
        <v>1.08</v>
      </c>
      <c r="L8" s="230">
        <v>0</v>
      </c>
      <c r="M8" s="231"/>
      <c r="N8" s="232"/>
      <c r="O8" s="233">
        <v>1.08</v>
      </c>
    </row>
    <row r="9" spans="1:17" x14ac:dyDescent="0.2">
      <c r="A9" s="50">
        <v>560019</v>
      </c>
      <c r="B9" s="51" t="s">
        <v>21</v>
      </c>
      <c r="C9" s="53">
        <v>14000</v>
      </c>
      <c r="D9" s="53">
        <v>746</v>
      </c>
      <c r="E9" s="53">
        <v>88617</v>
      </c>
      <c r="F9" s="53">
        <v>3728</v>
      </c>
      <c r="G9" s="227">
        <v>0.158</v>
      </c>
      <c r="H9" s="227">
        <v>0.2001</v>
      </c>
      <c r="I9" s="228">
        <v>1.29</v>
      </c>
      <c r="J9" s="229">
        <v>1.1499999999999999</v>
      </c>
      <c r="K9" s="230">
        <v>1.24</v>
      </c>
      <c r="L9" s="230">
        <v>0.05</v>
      </c>
      <c r="M9" s="231"/>
      <c r="N9" s="232"/>
      <c r="O9" s="233">
        <v>1.29</v>
      </c>
    </row>
    <row r="10" spans="1:17" x14ac:dyDescent="0.2">
      <c r="A10" s="50">
        <v>560021</v>
      </c>
      <c r="B10" s="51" t="s">
        <v>22</v>
      </c>
      <c r="C10" s="53">
        <v>6459</v>
      </c>
      <c r="D10" s="53">
        <v>10578</v>
      </c>
      <c r="E10" s="53">
        <v>55896</v>
      </c>
      <c r="F10" s="53">
        <v>38131</v>
      </c>
      <c r="G10" s="227">
        <v>0.11559999999999999</v>
      </c>
      <c r="H10" s="227">
        <v>0.27739999999999998</v>
      </c>
      <c r="I10" s="228">
        <v>0.93</v>
      </c>
      <c r="J10" s="229">
        <v>1.61</v>
      </c>
      <c r="K10" s="230">
        <v>0.55000000000000004</v>
      </c>
      <c r="L10" s="230">
        <v>0.66</v>
      </c>
      <c r="M10" s="231"/>
      <c r="N10" s="232"/>
      <c r="O10" s="233">
        <v>1.21</v>
      </c>
    </row>
    <row r="11" spans="1:17" x14ac:dyDescent="0.2">
      <c r="A11" s="50">
        <v>560022</v>
      </c>
      <c r="B11" s="51" t="s">
        <v>23</v>
      </c>
      <c r="C11" s="53">
        <v>8335</v>
      </c>
      <c r="D11" s="53">
        <v>4911</v>
      </c>
      <c r="E11" s="53">
        <v>67167</v>
      </c>
      <c r="F11" s="53">
        <v>23971</v>
      </c>
      <c r="G11" s="227">
        <v>0.1241</v>
      </c>
      <c r="H11" s="227">
        <v>0.2049</v>
      </c>
      <c r="I11" s="228">
        <v>1</v>
      </c>
      <c r="J11" s="229">
        <v>1.18</v>
      </c>
      <c r="K11" s="230">
        <v>0.74</v>
      </c>
      <c r="L11" s="230">
        <v>0.31</v>
      </c>
      <c r="M11" s="231"/>
      <c r="N11" s="232"/>
      <c r="O11" s="233">
        <v>1.05</v>
      </c>
    </row>
    <row r="12" spans="1:17" x14ac:dyDescent="0.2">
      <c r="A12" s="50">
        <v>560024</v>
      </c>
      <c r="B12" s="51" t="s">
        <v>24</v>
      </c>
      <c r="C12" s="53">
        <v>183</v>
      </c>
      <c r="D12" s="53">
        <v>24147</v>
      </c>
      <c r="E12" s="53">
        <v>2651</v>
      </c>
      <c r="F12" s="53">
        <v>50424</v>
      </c>
      <c r="G12" s="227">
        <v>6.9000000000000006E-2</v>
      </c>
      <c r="H12" s="227">
        <v>0.47889999999999999</v>
      </c>
      <c r="I12" s="228">
        <v>0.53</v>
      </c>
      <c r="J12" s="229">
        <v>2.5</v>
      </c>
      <c r="K12" s="230">
        <v>0.03</v>
      </c>
      <c r="L12" s="230">
        <v>2.38</v>
      </c>
      <c r="M12" s="231"/>
      <c r="N12" s="232"/>
      <c r="O12" s="233">
        <v>2.41</v>
      </c>
    </row>
    <row r="13" spans="1:17" ht="25.5" x14ac:dyDescent="0.2">
      <c r="A13" s="50">
        <v>560026</v>
      </c>
      <c r="B13" s="51" t="s">
        <v>25</v>
      </c>
      <c r="C13" s="53">
        <v>10937</v>
      </c>
      <c r="D13" s="53">
        <v>3776</v>
      </c>
      <c r="E13" s="53">
        <v>96025</v>
      </c>
      <c r="F13" s="53">
        <v>19406</v>
      </c>
      <c r="G13" s="227">
        <v>0.1139</v>
      </c>
      <c r="H13" s="227">
        <v>0.1946</v>
      </c>
      <c r="I13" s="228">
        <v>0.91</v>
      </c>
      <c r="J13" s="229">
        <v>1.1200000000000001</v>
      </c>
      <c r="K13" s="230">
        <v>0.76</v>
      </c>
      <c r="L13" s="230">
        <v>0.19</v>
      </c>
      <c r="M13" s="231"/>
      <c r="N13" s="232"/>
      <c r="O13" s="233">
        <v>0.95</v>
      </c>
    </row>
    <row r="14" spans="1:17" x14ac:dyDescent="0.2">
      <c r="A14" s="50">
        <v>560032</v>
      </c>
      <c r="B14" s="51" t="s">
        <v>27</v>
      </c>
      <c r="C14" s="53">
        <v>2960</v>
      </c>
      <c r="D14" s="53">
        <v>0</v>
      </c>
      <c r="E14" s="53">
        <v>20637</v>
      </c>
      <c r="F14" s="53">
        <v>1</v>
      </c>
      <c r="G14" s="227">
        <v>0.1434</v>
      </c>
      <c r="H14" s="227">
        <v>0</v>
      </c>
      <c r="I14" s="228">
        <v>1.17</v>
      </c>
      <c r="J14" s="229">
        <v>0</v>
      </c>
      <c r="K14" s="230">
        <v>1.17</v>
      </c>
      <c r="L14" s="230">
        <v>0</v>
      </c>
      <c r="M14" s="231"/>
      <c r="N14" s="232"/>
      <c r="O14" s="233">
        <v>1.17</v>
      </c>
    </row>
    <row r="15" spans="1:17" x14ac:dyDescent="0.2">
      <c r="A15" s="50">
        <v>560033</v>
      </c>
      <c r="B15" s="51" t="s">
        <v>28</v>
      </c>
      <c r="C15" s="53">
        <v>7716</v>
      </c>
      <c r="D15" s="53">
        <v>0</v>
      </c>
      <c r="E15" s="53">
        <v>41695</v>
      </c>
      <c r="F15" s="53">
        <v>0</v>
      </c>
      <c r="G15" s="227">
        <v>0.18509999999999999</v>
      </c>
      <c r="H15" s="227">
        <v>0</v>
      </c>
      <c r="I15" s="228">
        <v>1.52</v>
      </c>
      <c r="J15" s="229">
        <v>0</v>
      </c>
      <c r="K15" s="230">
        <v>1.52</v>
      </c>
      <c r="L15" s="230">
        <v>0</v>
      </c>
      <c r="M15" s="231"/>
      <c r="N15" s="232"/>
      <c r="O15" s="233">
        <v>1.52</v>
      </c>
    </row>
    <row r="16" spans="1:17" x14ac:dyDescent="0.2">
      <c r="A16" s="50">
        <v>560034</v>
      </c>
      <c r="B16" s="51" t="s">
        <v>29</v>
      </c>
      <c r="C16" s="53">
        <v>6980</v>
      </c>
      <c r="D16" s="53">
        <v>1</v>
      </c>
      <c r="E16" s="53">
        <v>37652</v>
      </c>
      <c r="F16" s="53">
        <v>3</v>
      </c>
      <c r="G16" s="227">
        <v>0.18540000000000001</v>
      </c>
      <c r="H16" s="227">
        <v>0.33329999999999999</v>
      </c>
      <c r="I16" s="228">
        <v>1.53</v>
      </c>
      <c r="J16" s="229">
        <v>1.94</v>
      </c>
      <c r="K16" s="230">
        <v>1.53</v>
      </c>
      <c r="L16" s="230">
        <v>0</v>
      </c>
      <c r="M16" s="231"/>
      <c r="N16" s="232"/>
      <c r="O16" s="233">
        <v>1.53</v>
      </c>
    </row>
    <row r="17" spans="1:15" x14ac:dyDescent="0.2">
      <c r="A17" s="50">
        <v>560035</v>
      </c>
      <c r="B17" s="51" t="s">
        <v>30</v>
      </c>
      <c r="C17" s="53">
        <v>159</v>
      </c>
      <c r="D17" s="53">
        <v>1720</v>
      </c>
      <c r="E17" s="53">
        <v>1787</v>
      </c>
      <c r="F17" s="53">
        <v>30590</v>
      </c>
      <c r="G17" s="227">
        <v>8.8999999999999996E-2</v>
      </c>
      <c r="H17" s="227">
        <v>5.62E-2</v>
      </c>
      <c r="I17" s="228">
        <v>0.7</v>
      </c>
      <c r="J17" s="229">
        <v>0.28999999999999998</v>
      </c>
      <c r="K17" s="230">
        <v>0.04</v>
      </c>
      <c r="L17" s="230">
        <v>0.27</v>
      </c>
      <c r="M17" s="234"/>
      <c r="N17" s="232"/>
      <c r="O17" s="233">
        <v>0.31</v>
      </c>
    </row>
    <row r="18" spans="1:15" x14ac:dyDescent="0.2">
      <c r="A18" s="50">
        <v>560036</v>
      </c>
      <c r="B18" s="51" t="s">
        <v>26</v>
      </c>
      <c r="C18" s="53">
        <v>4506</v>
      </c>
      <c r="D18" s="53">
        <v>2253</v>
      </c>
      <c r="E18" s="53">
        <v>47244</v>
      </c>
      <c r="F18" s="53">
        <v>10743</v>
      </c>
      <c r="G18" s="227">
        <v>9.5399999999999999E-2</v>
      </c>
      <c r="H18" s="227">
        <v>0.2097</v>
      </c>
      <c r="I18" s="228">
        <v>0.75</v>
      </c>
      <c r="J18" s="229">
        <v>1.21</v>
      </c>
      <c r="K18" s="230">
        <v>0.61</v>
      </c>
      <c r="L18" s="230">
        <v>0.23</v>
      </c>
      <c r="M18" s="234"/>
      <c r="N18" s="232"/>
      <c r="O18" s="233">
        <v>0.84</v>
      </c>
    </row>
    <row r="19" spans="1:15" ht="25.5" x14ac:dyDescent="0.2">
      <c r="A19" s="50">
        <v>560041</v>
      </c>
      <c r="B19" s="51" t="s">
        <v>32</v>
      </c>
      <c r="C19" s="53">
        <v>24</v>
      </c>
      <c r="D19" s="53">
        <v>2223</v>
      </c>
      <c r="E19" s="53">
        <v>1055</v>
      </c>
      <c r="F19" s="53">
        <v>19518</v>
      </c>
      <c r="G19" s="227">
        <v>2.2700000000000001E-2</v>
      </c>
      <c r="H19" s="227">
        <v>0.1139</v>
      </c>
      <c r="I19" s="228">
        <v>0.13</v>
      </c>
      <c r="J19" s="229">
        <v>0.64</v>
      </c>
      <c r="K19" s="230">
        <v>0.01</v>
      </c>
      <c r="L19" s="230">
        <v>0.61</v>
      </c>
      <c r="M19" s="234"/>
      <c r="N19" s="232"/>
      <c r="O19" s="233">
        <v>0.62</v>
      </c>
    </row>
    <row r="20" spans="1:15" x14ac:dyDescent="0.2">
      <c r="A20" s="50">
        <v>560043</v>
      </c>
      <c r="B20" s="51" t="s">
        <v>33</v>
      </c>
      <c r="C20" s="53">
        <v>781</v>
      </c>
      <c r="D20" s="53">
        <v>395</v>
      </c>
      <c r="E20" s="53">
        <v>21092</v>
      </c>
      <c r="F20" s="53">
        <v>5161</v>
      </c>
      <c r="G20" s="227">
        <v>3.6999999999999998E-2</v>
      </c>
      <c r="H20" s="227">
        <v>7.6499999999999999E-2</v>
      </c>
      <c r="I20" s="228">
        <v>0.25</v>
      </c>
      <c r="J20" s="229">
        <v>0.41</v>
      </c>
      <c r="K20" s="230">
        <v>0.2</v>
      </c>
      <c r="L20" s="230">
        <v>0.08</v>
      </c>
      <c r="M20" s="234"/>
      <c r="N20" s="232"/>
      <c r="O20" s="233">
        <v>0.28000000000000003</v>
      </c>
    </row>
    <row r="21" spans="1:15" x14ac:dyDescent="0.2">
      <c r="A21" s="50">
        <v>560045</v>
      </c>
      <c r="B21" s="51" t="s">
        <v>34</v>
      </c>
      <c r="C21" s="53">
        <v>642</v>
      </c>
      <c r="D21" s="53">
        <v>169</v>
      </c>
      <c r="E21" s="53">
        <v>20103</v>
      </c>
      <c r="F21" s="53">
        <v>5814</v>
      </c>
      <c r="G21" s="227">
        <v>3.1899999999999998E-2</v>
      </c>
      <c r="H21" s="227">
        <v>2.9100000000000001E-2</v>
      </c>
      <c r="I21" s="228">
        <v>0.21</v>
      </c>
      <c r="J21" s="229">
        <v>0.13</v>
      </c>
      <c r="K21" s="230">
        <v>0.16</v>
      </c>
      <c r="L21" s="230">
        <v>0.03</v>
      </c>
      <c r="M21" s="234"/>
      <c r="N21" s="232"/>
      <c r="O21" s="233">
        <v>0.19</v>
      </c>
    </row>
    <row r="22" spans="1:15" x14ac:dyDescent="0.2">
      <c r="A22" s="50">
        <v>560047</v>
      </c>
      <c r="B22" s="51" t="s">
        <v>35</v>
      </c>
      <c r="C22" s="53">
        <v>1216</v>
      </c>
      <c r="D22" s="53">
        <v>342</v>
      </c>
      <c r="E22" s="53">
        <v>29972</v>
      </c>
      <c r="F22" s="53">
        <v>8298</v>
      </c>
      <c r="G22" s="227">
        <v>4.0599999999999997E-2</v>
      </c>
      <c r="H22" s="227">
        <v>4.1200000000000001E-2</v>
      </c>
      <c r="I22" s="228">
        <v>0.28000000000000003</v>
      </c>
      <c r="J22" s="229">
        <v>0.2</v>
      </c>
      <c r="K22" s="230">
        <v>0.22</v>
      </c>
      <c r="L22" s="230">
        <v>0.04</v>
      </c>
      <c r="M22" s="234"/>
      <c r="N22" s="232"/>
      <c r="O22" s="233">
        <v>0.26</v>
      </c>
    </row>
    <row r="23" spans="1:15" x14ac:dyDescent="0.2">
      <c r="A23" s="50">
        <v>560052</v>
      </c>
      <c r="B23" s="51" t="s">
        <v>37</v>
      </c>
      <c r="C23" s="53">
        <v>1668</v>
      </c>
      <c r="D23" s="53">
        <v>473</v>
      </c>
      <c r="E23" s="53">
        <v>17796</v>
      </c>
      <c r="F23" s="53">
        <v>5539</v>
      </c>
      <c r="G23" s="227">
        <v>9.3700000000000006E-2</v>
      </c>
      <c r="H23" s="227">
        <v>8.5400000000000004E-2</v>
      </c>
      <c r="I23" s="228">
        <v>0.74</v>
      </c>
      <c r="J23" s="229">
        <v>0.47</v>
      </c>
      <c r="K23" s="230">
        <v>0.56000000000000005</v>
      </c>
      <c r="L23" s="230">
        <v>0.11</v>
      </c>
      <c r="M23" s="234"/>
      <c r="N23" s="232"/>
      <c r="O23" s="233">
        <v>0.67</v>
      </c>
    </row>
    <row r="24" spans="1:15" x14ac:dyDescent="0.2">
      <c r="A24" s="50">
        <v>560053</v>
      </c>
      <c r="B24" s="51" t="s">
        <v>38</v>
      </c>
      <c r="C24" s="53">
        <v>609</v>
      </c>
      <c r="D24" s="53">
        <v>195</v>
      </c>
      <c r="E24" s="53">
        <v>16001</v>
      </c>
      <c r="F24" s="53">
        <v>4602</v>
      </c>
      <c r="G24" s="227">
        <v>3.8100000000000002E-2</v>
      </c>
      <c r="H24" s="227">
        <v>4.24E-2</v>
      </c>
      <c r="I24" s="228">
        <v>0.26</v>
      </c>
      <c r="J24" s="229">
        <v>0.21</v>
      </c>
      <c r="K24" s="230">
        <v>0.2</v>
      </c>
      <c r="L24" s="230">
        <v>0.05</v>
      </c>
      <c r="M24" s="234"/>
      <c r="N24" s="232"/>
      <c r="O24" s="233">
        <v>0.25</v>
      </c>
    </row>
    <row r="25" spans="1:15" x14ac:dyDescent="0.2">
      <c r="A25" s="50">
        <v>560054</v>
      </c>
      <c r="B25" s="51" t="s">
        <v>39</v>
      </c>
      <c r="C25" s="53">
        <v>609</v>
      </c>
      <c r="D25" s="53">
        <v>75</v>
      </c>
      <c r="E25" s="53">
        <v>16147</v>
      </c>
      <c r="F25" s="53">
        <v>5343</v>
      </c>
      <c r="G25" s="227">
        <v>3.7699999999999997E-2</v>
      </c>
      <c r="H25" s="227">
        <v>1.4E-2</v>
      </c>
      <c r="I25" s="228">
        <v>0.26</v>
      </c>
      <c r="J25" s="229">
        <v>0.04</v>
      </c>
      <c r="K25" s="230">
        <v>0.2</v>
      </c>
      <c r="L25" s="230">
        <v>0.01</v>
      </c>
      <c r="M25" s="234"/>
      <c r="N25" s="232"/>
      <c r="O25" s="233">
        <v>0.21</v>
      </c>
    </row>
    <row r="26" spans="1:15" x14ac:dyDescent="0.2">
      <c r="A26" s="50">
        <v>560055</v>
      </c>
      <c r="B26" s="51" t="s">
        <v>40</v>
      </c>
      <c r="C26" s="53">
        <v>528</v>
      </c>
      <c r="D26" s="53">
        <v>59</v>
      </c>
      <c r="E26" s="53">
        <v>11414</v>
      </c>
      <c r="F26" s="53">
        <v>2817</v>
      </c>
      <c r="G26" s="227">
        <v>4.6300000000000001E-2</v>
      </c>
      <c r="H26" s="227">
        <v>2.0899999999999998E-2</v>
      </c>
      <c r="I26" s="228">
        <v>0.33</v>
      </c>
      <c r="J26" s="229">
        <v>0.08</v>
      </c>
      <c r="K26" s="230">
        <v>0.26</v>
      </c>
      <c r="L26" s="230">
        <v>0.02</v>
      </c>
      <c r="M26" s="234"/>
      <c r="N26" s="232"/>
      <c r="O26" s="233">
        <v>0.28000000000000003</v>
      </c>
    </row>
    <row r="27" spans="1:15" x14ac:dyDescent="0.2">
      <c r="A27" s="50">
        <v>560056</v>
      </c>
      <c r="B27" s="51" t="s">
        <v>41</v>
      </c>
      <c r="C27" s="53">
        <v>2346</v>
      </c>
      <c r="D27" s="53">
        <v>290</v>
      </c>
      <c r="E27" s="53">
        <v>15590</v>
      </c>
      <c r="F27" s="53">
        <v>3510</v>
      </c>
      <c r="G27" s="227">
        <v>0.15049999999999999</v>
      </c>
      <c r="H27" s="227">
        <v>8.2600000000000007E-2</v>
      </c>
      <c r="I27" s="228">
        <v>1.23</v>
      </c>
      <c r="J27" s="229">
        <v>0.45</v>
      </c>
      <c r="K27" s="230">
        <v>1.01</v>
      </c>
      <c r="L27" s="230">
        <v>0.08</v>
      </c>
      <c r="M27" s="234"/>
      <c r="N27" s="232"/>
      <c r="O27" s="233">
        <v>1.0900000000000001</v>
      </c>
    </row>
    <row r="28" spans="1:15" x14ac:dyDescent="0.2">
      <c r="A28" s="50">
        <v>560057</v>
      </c>
      <c r="B28" s="51" t="s">
        <v>42</v>
      </c>
      <c r="C28" s="53">
        <v>3439</v>
      </c>
      <c r="D28" s="53">
        <v>684</v>
      </c>
      <c r="E28" s="53">
        <v>12520</v>
      </c>
      <c r="F28" s="53">
        <v>3388</v>
      </c>
      <c r="G28" s="227">
        <v>0.2747</v>
      </c>
      <c r="H28" s="227">
        <v>0.2019</v>
      </c>
      <c r="I28" s="228">
        <v>2.29</v>
      </c>
      <c r="J28" s="229">
        <v>1.1599999999999999</v>
      </c>
      <c r="K28" s="230">
        <v>1.81</v>
      </c>
      <c r="L28" s="230">
        <v>0.24</v>
      </c>
      <c r="M28" s="234"/>
      <c r="N28" s="232"/>
      <c r="O28" s="233">
        <v>2.0499999999999998</v>
      </c>
    </row>
    <row r="29" spans="1:15" x14ac:dyDescent="0.2">
      <c r="A29" s="50">
        <v>560058</v>
      </c>
      <c r="B29" s="51" t="s">
        <v>43</v>
      </c>
      <c r="C29" s="53">
        <v>383</v>
      </c>
      <c r="D29" s="53">
        <v>194</v>
      </c>
      <c r="E29" s="53">
        <v>35059</v>
      </c>
      <c r="F29" s="53">
        <v>9976</v>
      </c>
      <c r="G29" s="227">
        <v>1.09E-2</v>
      </c>
      <c r="H29" s="227">
        <v>1.9400000000000001E-2</v>
      </c>
      <c r="I29" s="228">
        <v>0.03</v>
      </c>
      <c r="J29" s="229">
        <v>7.0000000000000007E-2</v>
      </c>
      <c r="K29" s="230">
        <v>0.02</v>
      </c>
      <c r="L29" s="230">
        <v>0.02</v>
      </c>
      <c r="M29" s="234"/>
      <c r="N29" s="232"/>
      <c r="O29" s="233">
        <v>0.04</v>
      </c>
    </row>
    <row r="30" spans="1:15" x14ac:dyDescent="0.2">
      <c r="A30" s="50">
        <v>560059</v>
      </c>
      <c r="B30" s="51" t="s">
        <v>44</v>
      </c>
      <c r="C30" s="53">
        <v>1187</v>
      </c>
      <c r="D30" s="53">
        <v>320</v>
      </c>
      <c r="E30" s="53">
        <v>10957</v>
      </c>
      <c r="F30" s="53">
        <v>2725</v>
      </c>
      <c r="G30" s="227">
        <v>0.10829999999999999</v>
      </c>
      <c r="H30" s="227">
        <v>0.1174</v>
      </c>
      <c r="I30" s="228">
        <v>0.86</v>
      </c>
      <c r="J30" s="229">
        <v>0.66</v>
      </c>
      <c r="K30" s="230">
        <v>0.69</v>
      </c>
      <c r="L30" s="230">
        <v>0.13</v>
      </c>
      <c r="M30" s="234"/>
      <c r="N30" s="232"/>
      <c r="O30" s="233">
        <v>0.82</v>
      </c>
    </row>
    <row r="31" spans="1:15" x14ac:dyDescent="0.2">
      <c r="A31" s="50">
        <v>560060</v>
      </c>
      <c r="B31" s="51" t="s">
        <v>45</v>
      </c>
      <c r="C31" s="53">
        <v>337</v>
      </c>
      <c r="D31" s="53">
        <v>54</v>
      </c>
      <c r="E31" s="53">
        <v>12321</v>
      </c>
      <c r="F31" s="53">
        <v>3647</v>
      </c>
      <c r="G31" s="227">
        <v>2.7400000000000001E-2</v>
      </c>
      <c r="H31" s="227">
        <v>1.4800000000000001E-2</v>
      </c>
      <c r="I31" s="228">
        <v>0.17</v>
      </c>
      <c r="J31" s="229">
        <v>0.05</v>
      </c>
      <c r="K31" s="230">
        <v>0.13</v>
      </c>
      <c r="L31" s="230">
        <v>0.01</v>
      </c>
      <c r="M31" s="234"/>
      <c r="N31" s="232"/>
      <c r="O31" s="233">
        <v>0.14000000000000001</v>
      </c>
    </row>
    <row r="32" spans="1:15" x14ac:dyDescent="0.2">
      <c r="A32" s="50">
        <v>560061</v>
      </c>
      <c r="B32" s="51" t="s">
        <v>46</v>
      </c>
      <c r="C32" s="53">
        <v>398</v>
      </c>
      <c r="D32" s="53">
        <v>89</v>
      </c>
      <c r="E32" s="53">
        <v>17979</v>
      </c>
      <c r="F32" s="53">
        <v>5254</v>
      </c>
      <c r="G32" s="227">
        <v>2.2100000000000002E-2</v>
      </c>
      <c r="H32" s="227">
        <v>1.6899999999999998E-2</v>
      </c>
      <c r="I32" s="228">
        <v>0.13</v>
      </c>
      <c r="J32" s="229">
        <v>0.06</v>
      </c>
      <c r="K32" s="230">
        <v>0.1</v>
      </c>
      <c r="L32" s="230">
        <v>0.01</v>
      </c>
      <c r="M32" s="234"/>
      <c r="N32" s="232"/>
      <c r="O32" s="233">
        <v>0.11</v>
      </c>
    </row>
    <row r="33" spans="1:15" x14ac:dyDescent="0.2">
      <c r="A33" s="50">
        <v>560062</v>
      </c>
      <c r="B33" s="51" t="s">
        <v>47</v>
      </c>
      <c r="C33" s="53">
        <v>1984</v>
      </c>
      <c r="D33" s="53">
        <v>759</v>
      </c>
      <c r="E33" s="53">
        <v>13201</v>
      </c>
      <c r="F33" s="53">
        <v>3366</v>
      </c>
      <c r="G33" s="227">
        <v>0.15029999999999999</v>
      </c>
      <c r="H33" s="227">
        <v>0.22550000000000001</v>
      </c>
      <c r="I33" s="228">
        <v>1.22</v>
      </c>
      <c r="J33" s="229">
        <v>1.3</v>
      </c>
      <c r="K33" s="230">
        <v>0.98</v>
      </c>
      <c r="L33" s="230">
        <v>0.26</v>
      </c>
      <c r="M33" s="234"/>
      <c r="N33" s="232"/>
      <c r="O33" s="233">
        <v>1.24</v>
      </c>
    </row>
    <row r="34" spans="1:15" ht="25.5" x14ac:dyDescent="0.2">
      <c r="A34" s="50">
        <v>560063</v>
      </c>
      <c r="B34" s="51" t="s">
        <v>48</v>
      </c>
      <c r="C34" s="53">
        <v>576</v>
      </c>
      <c r="D34" s="53">
        <v>95</v>
      </c>
      <c r="E34" s="53">
        <v>14101</v>
      </c>
      <c r="F34" s="53">
        <v>4172</v>
      </c>
      <c r="G34" s="227">
        <v>4.0800000000000003E-2</v>
      </c>
      <c r="H34" s="227">
        <v>2.2800000000000001E-2</v>
      </c>
      <c r="I34" s="228">
        <v>0.28999999999999998</v>
      </c>
      <c r="J34" s="229">
        <v>0.09</v>
      </c>
      <c r="K34" s="230">
        <v>0.22</v>
      </c>
      <c r="L34" s="230">
        <v>0.02</v>
      </c>
      <c r="M34" s="234"/>
      <c r="N34" s="232"/>
      <c r="O34" s="233">
        <v>0.24</v>
      </c>
    </row>
    <row r="35" spans="1:15" x14ac:dyDescent="0.2">
      <c r="A35" s="50">
        <v>560064</v>
      </c>
      <c r="B35" s="51" t="s">
        <v>49</v>
      </c>
      <c r="C35" s="53">
        <v>7777</v>
      </c>
      <c r="D35" s="53">
        <v>4139</v>
      </c>
      <c r="E35" s="53">
        <v>31124</v>
      </c>
      <c r="F35" s="53">
        <v>9119</v>
      </c>
      <c r="G35" s="227">
        <v>0.24990000000000001</v>
      </c>
      <c r="H35" s="227">
        <v>0.45390000000000003</v>
      </c>
      <c r="I35" s="228">
        <v>2.08</v>
      </c>
      <c r="J35" s="229">
        <v>2.5</v>
      </c>
      <c r="K35" s="230">
        <v>1.6</v>
      </c>
      <c r="L35" s="230">
        <v>0.57999999999999996</v>
      </c>
      <c r="M35" s="234"/>
      <c r="N35" s="232"/>
      <c r="O35" s="233">
        <v>2.1800000000000002</v>
      </c>
    </row>
    <row r="36" spans="1:15" x14ac:dyDescent="0.2">
      <c r="A36" s="50">
        <v>560065</v>
      </c>
      <c r="B36" s="51" t="s">
        <v>50</v>
      </c>
      <c r="C36" s="53">
        <v>346</v>
      </c>
      <c r="D36" s="53">
        <v>103</v>
      </c>
      <c r="E36" s="53">
        <v>13225</v>
      </c>
      <c r="F36" s="53">
        <v>3135</v>
      </c>
      <c r="G36" s="227">
        <v>2.6200000000000001E-2</v>
      </c>
      <c r="H36" s="227">
        <v>3.2899999999999999E-2</v>
      </c>
      <c r="I36" s="228">
        <v>0.16</v>
      </c>
      <c r="J36" s="229">
        <v>0.15</v>
      </c>
      <c r="K36" s="230">
        <v>0.13</v>
      </c>
      <c r="L36" s="230">
        <v>0.03</v>
      </c>
      <c r="M36" s="234"/>
      <c r="N36" s="232"/>
      <c r="O36" s="233">
        <v>0.16</v>
      </c>
    </row>
    <row r="37" spans="1:15" x14ac:dyDescent="0.2">
      <c r="A37" s="50">
        <v>560066</v>
      </c>
      <c r="B37" s="51" t="s">
        <v>51</v>
      </c>
      <c r="C37" s="53">
        <v>670</v>
      </c>
      <c r="D37" s="53">
        <v>161</v>
      </c>
      <c r="E37" s="53">
        <v>8987</v>
      </c>
      <c r="F37" s="53">
        <v>2277</v>
      </c>
      <c r="G37" s="227">
        <v>7.46E-2</v>
      </c>
      <c r="H37" s="227">
        <v>7.0699999999999999E-2</v>
      </c>
      <c r="I37" s="228">
        <v>0.57999999999999996</v>
      </c>
      <c r="J37" s="229">
        <v>0.38</v>
      </c>
      <c r="K37" s="230">
        <v>0.46</v>
      </c>
      <c r="L37" s="230">
        <v>0.08</v>
      </c>
      <c r="M37" s="234"/>
      <c r="N37" s="232"/>
      <c r="O37" s="233">
        <v>0.54</v>
      </c>
    </row>
    <row r="38" spans="1:15" x14ac:dyDescent="0.2">
      <c r="A38" s="50">
        <v>560067</v>
      </c>
      <c r="B38" s="51" t="s">
        <v>52</v>
      </c>
      <c r="C38" s="53">
        <v>640</v>
      </c>
      <c r="D38" s="53">
        <v>262</v>
      </c>
      <c r="E38" s="53">
        <v>22028</v>
      </c>
      <c r="F38" s="53">
        <v>6914</v>
      </c>
      <c r="G38" s="227">
        <v>2.9100000000000001E-2</v>
      </c>
      <c r="H38" s="227">
        <v>3.7900000000000003E-2</v>
      </c>
      <c r="I38" s="228">
        <v>0.19</v>
      </c>
      <c r="J38" s="229">
        <v>0.18</v>
      </c>
      <c r="K38" s="230">
        <v>0.14000000000000001</v>
      </c>
      <c r="L38" s="230">
        <v>0.04</v>
      </c>
      <c r="M38" s="234"/>
      <c r="N38" s="232"/>
      <c r="O38" s="233">
        <v>0.18</v>
      </c>
    </row>
    <row r="39" spans="1:15" x14ac:dyDescent="0.2">
      <c r="A39" s="50">
        <v>560068</v>
      </c>
      <c r="B39" s="51" t="s">
        <v>53</v>
      </c>
      <c r="C39" s="53">
        <v>1419</v>
      </c>
      <c r="D39" s="53">
        <v>173</v>
      </c>
      <c r="E39" s="53">
        <v>25573</v>
      </c>
      <c r="F39" s="53">
        <v>7502</v>
      </c>
      <c r="G39" s="227">
        <v>5.5500000000000001E-2</v>
      </c>
      <c r="H39" s="227">
        <v>2.3099999999999999E-2</v>
      </c>
      <c r="I39" s="228">
        <v>0.41</v>
      </c>
      <c r="J39" s="229">
        <v>0.1</v>
      </c>
      <c r="K39" s="230">
        <v>0.32</v>
      </c>
      <c r="L39" s="230">
        <v>0.02</v>
      </c>
      <c r="M39" s="234"/>
      <c r="N39" s="232"/>
      <c r="O39" s="233">
        <v>0.34</v>
      </c>
    </row>
    <row r="40" spans="1:15" ht="26.45" customHeight="1" x14ac:dyDescent="0.2">
      <c r="A40" s="50">
        <v>560069</v>
      </c>
      <c r="B40" s="51" t="s">
        <v>54</v>
      </c>
      <c r="C40" s="53">
        <v>432</v>
      </c>
      <c r="D40" s="53">
        <v>49</v>
      </c>
      <c r="E40" s="53">
        <v>15627</v>
      </c>
      <c r="F40" s="53">
        <v>4375</v>
      </c>
      <c r="G40" s="227">
        <v>2.76E-2</v>
      </c>
      <c r="H40" s="227">
        <v>1.12E-2</v>
      </c>
      <c r="I40" s="228">
        <v>0.17</v>
      </c>
      <c r="J40" s="229">
        <v>0.03</v>
      </c>
      <c r="K40" s="230">
        <v>0.13</v>
      </c>
      <c r="L40" s="230">
        <v>0.01</v>
      </c>
      <c r="M40" s="234"/>
      <c r="N40" s="232"/>
      <c r="O40" s="233">
        <v>0.14000000000000001</v>
      </c>
    </row>
    <row r="41" spans="1:15" x14ac:dyDescent="0.2">
      <c r="A41" s="50">
        <v>560070</v>
      </c>
      <c r="B41" s="51" t="s">
        <v>55</v>
      </c>
      <c r="C41" s="53">
        <v>10837</v>
      </c>
      <c r="D41" s="53">
        <v>4517</v>
      </c>
      <c r="E41" s="53">
        <v>57606</v>
      </c>
      <c r="F41" s="53">
        <v>18601</v>
      </c>
      <c r="G41" s="227">
        <v>0.18809999999999999</v>
      </c>
      <c r="H41" s="227">
        <v>0.24279999999999999</v>
      </c>
      <c r="I41" s="228">
        <v>1.55</v>
      </c>
      <c r="J41" s="229">
        <v>1.4</v>
      </c>
      <c r="K41" s="230">
        <v>1.18</v>
      </c>
      <c r="L41" s="230">
        <v>0.34</v>
      </c>
      <c r="M41" s="234"/>
      <c r="N41" s="232"/>
      <c r="O41" s="233">
        <v>1.52</v>
      </c>
    </row>
    <row r="42" spans="1:15" x14ac:dyDescent="0.2">
      <c r="A42" s="50">
        <v>560071</v>
      </c>
      <c r="B42" s="51" t="s">
        <v>56</v>
      </c>
      <c r="C42" s="53">
        <v>765</v>
      </c>
      <c r="D42" s="53">
        <v>480</v>
      </c>
      <c r="E42" s="53">
        <v>18094</v>
      </c>
      <c r="F42" s="53">
        <v>6009</v>
      </c>
      <c r="G42" s="227">
        <v>4.2299999999999997E-2</v>
      </c>
      <c r="H42" s="227">
        <v>7.9899999999999999E-2</v>
      </c>
      <c r="I42" s="228">
        <v>0.3</v>
      </c>
      <c r="J42" s="229">
        <v>0.43</v>
      </c>
      <c r="K42" s="230">
        <v>0.23</v>
      </c>
      <c r="L42" s="230">
        <v>0.11</v>
      </c>
      <c r="M42" s="234"/>
      <c r="N42" s="232"/>
      <c r="O42" s="233">
        <v>0.34</v>
      </c>
    </row>
    <row r="43" spans="1:15" x14ac:dyDescent="0.2">
      <c r="A43" s="50">
        <v>560072</v>
      </c>
      <c r="B43" s="51" t="s">
        <v>57</v>
      </c>
      <c r="C43" s="53">
        <v>1186</v>
      </c>
      <c r="D43" s="53">
        <v>270</v>
      </c>
      <c r="E43" s="53">
        <v>19776</v>
      </c>
      <c r="F43" s="53">
        <v>5332</v>
      </c>
      <c r="G43" s="227">
        <v>0.06</v>
      </c>
      <c r="H43" s="227">
        <v>5.0599999999999999E-2</v>
      </c>
      <c r="I43" s="228">
        <v>0.45</v>
      </c>
      <c r="J43" s="229">
        <v>0.26</v>
      </c>
      <c r="K43" s="230">
        <v>0.36</v>
      </c>
      <c r="L43" s="230">
        <v>0.05</v>
      </c>
      <c r="M43" s="234"/>
      <c r="N43" s="232"/>
      <c r="O43" s="233">
        <v>0.41</v>
      </c>
    </row>
    <row r="44" spans="1:15" x14ac:dyDescent="0.2">
      <c r="A44" s="50">
        <v>560073</v>
      </c>
      <c r="B44" s="51" t="s">
        <v>58</v>
      </c>
      <c r="C44" s="53">
        <v>1972</v>
      </c>
      <c r="D44" s="53">
        <v>234</v>
      </c>
      <c r="E44" s="53">
        <v>11026</v>
      </c>
      <c r="F44" s="53">
        <v>2258</v>
      </c>
      <c r="G44" s="227">
        <v>0.17879999999999999</v>
      </c>
      <c r="H44" s="227">
        <v>0.1036</v>
      </c>
      <c r="I44" s="228">
        <v>1.47</v>
      </c>
      <c r="J44" s="229">
        <v>0.57999999999999996</v>
      </c>
      <c r="K44" s="230">
        <v>1.22</v>
      </c>
      <c r="L44" s="230">
        <v>0.1</v>
      </c>
      <c r="M44" s="234"/>
      <c r="N44" s="232"/>
      <c r="O44" s="233">
        <v>1.32</v>
      </c>
    </row>
    <row r="45" spans="1:15" x14ac:dyDescent="0.2">
      <c r="A45" s="50">
        <v>560074</v>
      </c>
      <c r="B45" s="51" t="s">
        <v>59</v>
      </c>
      <c r="C45" s="53">
        <v>644</v>
      </c>
      <c r="D45" s="53">
        <v>217</v>
      </c>
      <c r="E45" s="53">
        <v>17576</v>
      </c>
      <c r="F45" s="53">
        <v>5522</v>
      </c>
      <c r="G45" s="227">
        <v>3.6600000000000001E-2</v>
      </c>
      <c r="H45" s="227">
        <v>3.9300000000000002E-2</v>
      </c>
      <c r="I45" s="228">
        <v>0.25</v>
      </c>
      <c r="J45" s="229">
        <v>0.19</v>
      </c>
      <c r="K45" s="230">
        <v>0.19</v>
      </c>
      <c r="L45" s="230">
        <v>0.05</v>
      </c>
      <c r="M45" s="234"/>
      <c r="N45" s="232"/>
      <c r="O45" s="233">
        <v>0.24</v>
      </c>
    </row>
    <row r="46" spans="1:15" x14ac:dyDescent="0.2">
      <c r="A46" s="50">
        <v>560075</v>
      </c>
      <c r="B46" s="51" t="s">
        <v>60</v>
      </c>
      <c r="C46" s="53">
        <v>5385</v>
      </c>
      <c r="D46" s="53">
        <v>1233</v>
      </c>
      <c r="E46" s="53">
        <v>29934</v>
      </c>
      <c r="F46" s="53">
        <v>8980</v>
      </c>
      <c r="G46" s="227">
        <v>0.1799</v>
      </c>
      <c r="H46" s="227">
        <v>0.13730000000000001</v>
      </c>
      <c r="I46" s="228">
        <v>1.48</v>
      </c>
      <c r="J46" s="229">
        <v>0.78</v>
      </c>
      <c r="K46" s="230">
        <v>1.1399999999999999</v>
      </c>
      <c r="L46" s="230">
        <v>0.18</v>
      </c>
      <c r="M46" s="234"/>
      <c r="N46" s="232"/>
      <c r="O46" s="233">
        <v>1.32</v>
      </c>
    </row>
    <row r="47" spans="1:15" x14ac:dyDescent="0.2">
      <c r="A47" s="50">
        <v>560076</v>
      </c>
      <c r="B47" s="51" t="s">
        <v>61</v>
      </c>
      <c r="C47" s="53">
        <v>974</v>
      </c>
      <c r="D47" s="53">
        <v>521</v>
      </c>
      <c r="E47" s="53">
        <v>9082</v>
      </c>
      <c r="F47" s="53">
        <v>2493</v>
      </c>
      <c r="G47" s="227">
        <v>0.1072</v>
      </c>
      <c r="H47" s="227">
        <v>0.20899999999999999</v>
      </c>
      <c r="I47" s="228">
        <v>0.86</v>
      </c>
      <c r="J47" s="229">
        <v>1.2</v>
      </c>
      <c r="K47" s="230">
        <v>0.67</v>
      </c>
      <c r="L47" s="230">
        <v>0.26</v>
      </c>
      <c r="M47" s="234"/>
      <c r="N47" s="232"/>
      <c r="O47" s="233">
        <v>0.93</v>
      </c>
    </row>
    <row r="48" spans="1:15" x14ac:dyDescent="0.2">
      <c r="A48" s="50">
        <v>560077</v>
      </c>
      <c r="B48" s="51" t="s">
        <v>62</v>
      </c>
      <c r="C48" s="53">
        <v>1647</v>
      </c>
      <c r="D48" s="53">
        <v>51</v>
      </c>
      <c r="E48" s="53">
        <v>10820</v>
      </c>
      <c r="F48" s="53">
        <v>2185</v>
      </c>
      <c r="G48" s="227">
        <v>0.1522</v>
      </c>
      <c r="H48" s="227">
        <v>2.3300000000000001E-2</v>
      </c>
      <c r="I48" s="228">
        <v>1.24</v>
      </c>
      <c r="J48" s="229">
        <v>0.1</v>
      </c>
      <c r="K48" s="230">
        <v>1.03</v>
      </c>
      <c r="L48" s="230">
        <v>0.02</v>
      </c>
      <c r="M48" s="231"/>
      <c r="N48" s="232"/>
      <c r="O48" s="233">
        <v>1.05</v>
      </c>
    </row>
    <row r="49" spans="1:15" x14ac:dyDescent="0.2">
      <c r="A49" s="50">
        <v>560078</v>
      </c>
      <c r="B49" s="51" t="s">
        <v>63</v>
      </c>
      <c r="C49" s="53">
        <v>1009</v>
      </c>
      <c r="D49" s="53">
        <v>638</v>
      </c>
      <c r="E49" s="53">
        <v>34322</v>
      </c>
      <c r="F49" s="53">
        <v>11356</v>
      </c>
      <c r="G49" s="227">
        <v>2.9399999999999999E-2</v>
      </c>
      <c r="H49" s="227">
        <v>5.62E-2</v>
      </c>
      <c r="I49" s="228">
        <v>0.19</v>
      </c>
      <c r="J49" s="229">
        <v>0.28999999999999998</v>
      </c>
      <c r="K49" s="230">
        <v>0.14000000000000001</v>
      </c>
      <c r="L49" s="230">
        <v>7.0000000000000007E-2</v>
      </c>
      <c r="M49" s="231"/>
      <c r="N49" s="232"/>
      <c r="O49" s="233">
        <v>0.21</v>
      </c>
    </row>
    <row r="50" spans="1:15" x14ac:dyDescent="0.2">
      <c r="A50" s="50">
        <v>560079</v>
      </c>
      <c r="B50" s="51" t="s">
        <v>64</v>
      </c>
      <c r="C50" s="53">
        <v>3409</v>
      </c>
      <c r="D50" s="53">
        <v>1424</v>
      </c>
      <c r="E50" s="53">
        <v>33332</v>
      </c>
      <c r="F50" s="53">
        <v>9665</v>
      </c>
      <c r="G50" s="227">
        <v>0.1023</v>
      </c>
      <c r="H50" s="227">
        <v>0.14729999999999999</v>
      </c>
      <c r="I50" s="228">
        <v>0.81</v>
      </c>
      <c r="J50" s="229">
        <v>0.84</v>
      </c>
      <c r="K50" s="230">
        <v>0.63</v>
      </c>
      <c r="L50" s="230">
        <v>0.18</v>
      </c>
      <c r="M50" s="231"/>
      <c r="N50" s="232"/>
      <c r="O50" s="233">
        <v>0.81</v>
      </c>
    </row>
    <row r="51" spans="1:15" ht="15" customHeight="1" x14ac:dyDescent="0.2">
      <c r="A51" s="50">
        <v>560080</v>
      </c>
      <c r="B51" s="51" t="s">
        <v>65</v>
      </c>
      <c r="C51" s="53">
        <v>130</v>
      </c>
      <c r="D51" s="53">
        <v>36</v>
      </c>
      <c r="E51" s="53">
        <v>17552</v>
      </c>
      <c r="F51" s="53">
        <v>5229</v>
      </c>
      <c r="G51" s="227">
        <v>7.4000000000000003E-3</v>
      </c>
      <c r="H51" s="227">
        <v>6.8999999999999999E-3</v>
      </c>
      <c r="I51" s="228">
        <v>0</v>
      </c>
      <c r="J51" s="229">
        <v>0</v>
      </c>
      <c r="K51" s="230">
        <v>0</v>
      </c>
      <c r="L51" s="230">
        <v>0</v>
      </c>
      <c r="M51" s="231"/>
      <c r="N51" s="232"/>
      <c r="O51" s="233">
        <v>0</v>
      </c>
    </row>
    <row r="52" spans="1:15" x14ac:dyDescent="0.2">
      <c r="A52" s="50">
        <v>560081</v>
      </c>
      <c r="B52" s="51" t="s">
        <v>66</v>
      </c>
      <c r="C52" s="53">
        <v>744</v>
      </c>
      <c r="D52" s="53">
        <v>237</v>
      </c>
      <c r="E52" s="53">
        <v>19936</v>
      </c>
      <c r="F52" s="53">
        <v>6499</v>
      </c>
      <c r="G52" s="227">
        <v>3.73E-2</v>
      </c>
      <c r="H52" s="227">
        <v>3.6499999999999998E-2</v>
      </c>
      <c r="I52" s="228">
        <v>0.26</v>
      </c>
      <c r="J52" s="229">
        <v>0.18</v>
      </c>
      <c r="K52" s="230">
        <v>0.2</v>
      </c>
      <c r="L52" s="230">
        <v>0.05</v>
      </c>
      <c r="M52" s="231"/>
      <c r="N52" s="232"/>
      <c r="O52" s="233">
        <v>0.25</v>
      </c>
    </row>
    <row r="53" spans="1:15" x14ac:dyDescent="0.2">
      <c r="A53" s="50">
        <v>560082</v>
      </c>
      <c r="B53" s="51" t="s">
        <v>67</v>
      </c>
      <c r="C53" s="53">
        <v>603</v>
      </c>
      <c r="D53" s="53">
        <v>168</v>
      </c>
      <c r="E53" s="53">
        <v>15624</v>
      </c>
      <c r="F53" s="53">
        <v>3934</v>
      </c>
      <c r="G53" s="227">
        <v>3.8600000000000002E-2</v>
      </c>
      <c r="H53" s="227">
        <v>4.2700000000000002E-2</v>
      </c>
      <c r="I53" s="228">
        <v>0.27</v>
      </c>
      <c r="J53" s="229">
        <v>0.21</v>
      </c>
      <c r="K53" s="230">
        <v>0.22</v>
      </c>
      <c r="L53" s="230">
        <v>0.04</v>
      </c>
      <c r="M53" s="231"/>
      <c r="N53" s="232"/>
      <c r="O53" s="233">
        <v>0.26</v>
      </c>
    </row>
    <row r="54" spans="1:15" x14ac:dyDescent="0.2">
      <c r="A54" s="50">
        <v>560083</v>
      </c>
      <c r="B54" s="51" t="s">
        <v>68</v>
      </c>
      <c r="C54" s="53">
        <v>199</v>
      </c>
      <c r="D54" s="53">
        <v>24</v>
      </c>
      <c r="E54" s="53">
        <v>14203</v>
      </c>
      <c r="F54" s="53">
        <v>3315</v>
      </c>
      <c r="G54" s="227">
        <v>1.4E-2</v>
      </c>
      <c r="H54" s="227">
        <v>7.1999999999999998E-3</v>
      </c>
      <c r="I54" s="228">
        <v>0.06</v>
      </c>
      <c r="J54" s="229">
        <v>0</v>
      </c>
      <c r="K54" s="230">
        <v>0.05</v>
      </c>
      <c r="L54" s="230">
        <v>0</v>
      </c>
      <c r="M54" s="231"/>
      <c r="N54" s="232"/>
      <c r="O54" s="233">
        <v>0.05</v>
      </c>
    </row>
    <row r="55" spans="1:15" x14ac:dyDescent="0.2">
      <c r="A55" s="50">
        <v>560084</v>
      </c>
      <c r="B55" s="51" t="s">
        <v>69</v>
      </c>
      <c r="C55" s="53">
        <v>226</v>
      </c>
      <c r="D55" s="53">
        <v>205</v>
      </c>
      <c r="E55" s="53">
        <v>21040</v>
      </c>
      <c r="F55" s="53">
        <v>7238</v>
      </c>
      <c r="G55" s="227">
        <v>1.0699999999999999E-2</v>
      </c>
      <c r="H55" s="227">
        <v>2.8299999999999999E-2</v>
      </c>
      <c r="I55" s="228">
        <v>0.03</v>
      </c>
      <c r="J55" s="229">
        <v>0.13</v>
      </c>
      <c r="K55" s="230">
        <v>0.02</v>
      </c>
      <c r="L55" s="230">
        <v>0.03</v>
      </c>
      <c r="M55" s="231"/>
      <c r="N55" s="232"/>
      <c r="O55" s="233">
        <v>0.05</v>
      </c>
    </row>
    <row r="56" spans="1:15" ht="25.5" x14ac:dyDescent="0.2">
      <c r="A56" s="50">
        <v>560085</v>
      </c>
      <c r="B56" s="51" t="s">
        <v>70</v>
      </c>
      <c r="C56" s="53">
        <v>529</v>
      </c>
      <c r="D56" s="53">
        <v>22</v>
      </c>
      <c r="E56" s="53">
        <v>9532</v>
      </c>
      <c r="F56" s="53">
        <v>355</v>
      </c>
      <c r="G56" s="227">
        <v>5.5500000000000001E-2</v>
      </c>
      <c r="H56" s="227">
        <v>6.2E-2</v>
      </c>
      <c r="I56" s="228">
        <v>0.41</v>
      </c>
      <c r="J56" s="229">
        <v>0.33</v>
      </c>
      <c r="K56" s="230">
        <v>0.39</v>
      </c>
      <c r="L56" s="230">
        <v>0.01</v>
      </c>
      <c r="M56" s="231"/>
      <c r="N56" s="232"/>
      <c r="O56" s="233">
        <v>0.4</v>
      </c>
    </row>
    <row r="57" spans="1:15" ht="25.5" x14ac:dyDescent="0.2">
      <c r="A57" s="50">
        <v>560086</v>
      </c>
      <c r="B57" s="51" t="s">
        <v>71</v>
      </c>
      <c r="C57" s="53">
        <v>1739</v>
      </c>
      <c r="D57" s="53">
        <v>43</v>
      </c>
      <c r="E57" s="53">
        <v>18183</v>
      </c>
      <c r="F57" s="53">
        <v>663</v>
      </c>
      <c r="G57" s="227">
        <v>9.5600000000000004E-2</v>
      </c>
      <c r="H57" s="227">
        <v>6.4899999999999999E-2</v>
      </c>
      <c r="I57" s="228">
        <v>0.76</v>
      </c>
      <c r="J57" s="229">
        <v>0.35</v>
      </c>
      <c r="K57" s="230">
        <v>0.73</v>
      </c>
      <c r="L57" s="230">
        <v>0.01</v>
      </c>
      <c r="M57" s="231"/>
      <c r="N57" s="232"/>
      <c r="O57" s="233">
        <v>0.74</v>
      </c>
    </row>
    <row r="58" spans="1:15" x14ac:dyDescent="0.2">
      <c r="A58" s="50">
        <v>560087</v>
      </c>
      <c r="B58" s="51" t="s">
        <v>72</v>
      </c>
      <c r="C58" s="53">
        <v>1791</v>
      </c>
      <c r="D58" s="53">
        <v>1</v>
      </c>
      <c r="E58" s="53">
        <v>23986</v>
      </c>
      <c r="F58" s="53">
        <v>1</v>
      </c>
      <c r="G58" s="227">
        <v>7.4700000000000003E-2</v>
      </c>
      <c r="H58" s="227">
        <v>0</v>
      </c>
      <c r="I58" s="228">
        <v>0.57999999999999996</v>
      </c>
      <c r="J58" s="229">
        <v>0</v>
      </c>
      <c r="K58" s="230">
        <v>0.57999999999999996</v>
      </c>
      <c r="L58" s="230">
        <v>0</v>
      </c>
      <c r="M58" s="231"/>
      <c r="N58" s="232"/>
      <c r="O58" s="233">
        <v>0.57999999999999996</v>
      </c>
    </row>
    <row r="59" spans="1:15" ht="25.5" x14ac:dyDescent="0.2">
      <c r="A59" s="50">
        <v>560088</v>
      </c>
      <c r="B59" s="51" t="s">
        <v>73</v>
      </c>
      <c r="C59" s="53">
        <v>175</v>
      </c>
      <c r="D59" s="53">
        <v>0</v>
      </c>
      <c r="E59" s="53">
        <v>5654</v>
      </c>
      <c r="F59" s="53">
        <v>0</v>
      </c>
      <c r="G59" s="227">
        <v>3.1E-2</v>
      </c>
      <c r="H59" s="227">
        <v>0</v>
      </c>
      <c r="I59" s="228">
        <v>0.2</v>
      </c>
      <c r="J59" s="229">
        <v>0</v>
      </c>
      <c r="K59" s="230">
        <v>0.2</v>
      </c>
      <c r="L59" s="230">
        <v>0</v>
      </c>
      <c r="M59" s="231"/>
      <c r="N59" s="232"/>
      <c r="O59" s="233">
        <v>0.2</v>
      </c>
    </row>
    <row r="60" spans="1:15" ht="25.5" x14ac:dyDescent="0.2">
      <c r="A60" s="50">
        <v>560089</v>
      </c>
      <c r="B60" s="51" t="s">
        <v>74</v>
      </c>
      <c r="C60" s="53">
        <v>523</v>
      </c>
      <c r="D60" s="53">
        <v>0</v>
      </c>
      <c r="E60" s="53">
        <v>3760</v>
      </c>
      <c r="F60" s="53">
        <v>0</v>
      </c>
      <c r="G60" s="227">
        <v>0.1391</v>
      </c>
      <c r="H60" s="227">
        <v>0</v>
      </c>
      <c r="I60" s="228">
        <v>1.1299999999999999</v>
      </c>
      <c r="J60" s="229">
        <v>0</v>
      </c>
      <c r="K60" s="230">
        <v>1.1299999999999999</v>
      </c>
      <c r="L60" s="230">
        <v>0</v>
      </c>
      <c r="M60" s="231"/>
      <c r="N60" s="232"/>
      <c r="O60" s="233">
        <v>1.1299999999999999</v>
      </c>
    </row>
    <row r="61" spans="1:15" ht="25.5" x14ac:dyDescent="0.2">
      <c r="A61" s="50">
        <v>560096</v>
      </c>
      <c r="B61" s="51" t="s">
        <v>75</v>
      </c>
      <c r="C61" s="53">
        <v>31</v>
      </c>
      <c r="D61" s="53">
        <v>3</v>
      </c>
      <c r="E61" s="53">
        <v>488</v>
      </c>
      <c r="F61" s="53">
        <v>32</v>
      </c>
      <c r="G61" s="227">
        <v>6.3500000000000001E-2</v>
      </c>
      <c r="H61" s="227">
        <v>9.3799999999999994E-2</v>
      </c>
      <c r="I61" s="228">
        <v>0.48</v>
      </c>
      <c r="J61" s="229">
        <v>0.52</v>
      </c>
      <c r="K61" s="230">
        <v>0.45</v>
      </c>
      <c r="L61" s="230">
        <v>0.03</v>
      </c>
      <c r="M61" s="231"/>
      <c r="N61" s="232"/>
      <c r="O61" s="233">
        <v>0.48</v>
      </c>
    </row>
    <row r="62" spans="1:15" ht="27.75" customHeight="1" x14ac:dyDescent="0.2">
      <c r="A62" s="50">
        <v>560098</v>
      </c>
      <c r="B62" s="51" t="s">
        <v>76</v>
      </c>
      <c r="C62" s="53">
        <v>247</v>
      </c>
      <c r="D62" s="53">
        <v>0</v>
      </c>
      <c r="E62" s="53">
        <v>6288</v>
      </c>
      <c r="F62" s="53">
        <v>0</v>
      </c>
      <c r="G62" s="227">
        <v>3.9300000000000002E-2</v>
      </c>
      <c r="H62" s="227">
        <v>0</v>
      </c>
      <c r="I62" s="228">
        <v>0.27</v>
      </c>
      <c r="J62" s="229">
        <v>0</v>
      </c>
      <c r="K62" s="230">
        <v>0.27</v>
      </c>
      <c r="L62" s="230">
        <v>0</v>
      </c>
      <c r="M62" s="231"/>
      <c r="N62" s="232"/>
      <c r="O62" s="233">
        <v>0.27</v>
      </c>
    </row>
    <row r="63" spans="1:15" s="226" customFormat="1" ht="38.25" x14ac:dyDescent="0.2">
      <c r="A63" s="50">
        <v>560099</v>
      </c>
      <c r="B63" s="51" t="s">
        <v>77</v>
      </c>
      <c r="C63" s="53">
        <v>235</v>
      </c>
      <c r="D63" s="53">
        <v>26</v>
      </c>
      <c r="E63" s="53">
        <v>2330</v>
      </c>
      <c r="F63" s="53">
        <v>155</v>
      </c>
      <c r="G63" s="227">
        <v>0.1009</v>
      </c>
      <c r="H63" s="227">
        <v>0.16769999999999999</v>
      </c>
      <c r="I63" s="228">
        <v>0.8</v>
      </c>
      <c r="J63" s="229">
        <v>0.96</v>
      </c>
      <c r="K63" s="230">
        <v>0.75</v>
      </c>
      <c r="L63" s="230">
        <v>0.06</v>
      </c>
      <c r="M63" s="231"/>
      <c r="N63" s="232"/>
      <c r="O63" s="233">
        <v>0.81</v>
      </c>
    </row>
    <row r="64" spans="1:15" ht="38.25" x14ac:dyDescent="0.2">
      <c r="A64" s="50">
        <v>560206</v>
      </c>
      <c r="B64" s="51" t="s">
        <v>31</v>
      </c>
      <c r="C64" s="53">
        <v>4460</v>
      </c>
      <c r="D64" s="53">
        <v>3</v>
      </c>
      <c r="E64" s="53">
        <v>74282</v>
      </c>
      <c r="F64" s="53">
        <v>54</v>
      </c>
      <c r="G64" s="227">
        <v>0.06</v>
      </c>
      <c r="H64" s="227">
        <v>5.5599999999999997E-2</v>
      </c>
      <c r="I64" s="228">
        <v>0.45</v>
      </c>
      <c r="J64" s="229">
        <v>0.28999999999999998</v>
      </c>
      <c r="K64" s="230">
        <v>0.45</v>
      </c>
      <c r="L64" s="230">
        <v>0</v>
      </c>
      <c r="M64" s="231"/>
      <c r="N64" s="232"/>
      <c r="O64" s="233">
        <v>0.45</v>
      </c>
    </row>
    <row r="65" spans="1:15" ht="38.25" x14ac:dyDescent="0.2">
      <c r="A65" s="61">
        <v>560214</v>
      </c>
      <c r="B65" s="51" t="s">
        <v>36</v>
      </c>
      <c r="C65" s="53">
        <v>6733</v>
      </c>
      <c r="D65" s="53">
        <v>1390</v>
      </c>
      <c r="E65" s="53">
        <v>82726</v>
      </c>
      <c r="F65" s="53">
        <v>26311</v>
      </c>
      <c r="G65" s="227">
        <v>8.14E-2</v>
      </c>
      <c r="H65" s="227">
        <v>5.28E-2</v>
      </c>
      <c r="I65" s="228">
        <v>0.63</v>
      </c>
      <c r="J65" s="229">
        <v>0.27</v>
      </c>
      <c r="K65" s="230">
        <v>0.48</v>
      </c>
      <c r="L65" s="230">
        <v>0.06</v>
      </c>
      <c r="M65" s="235"/>
      <c r="N65" s="232"/>
      <c r="O65" s="233">
        <v>0.54</v>
      </c>
    </row>
    <row r="66" spans="1:15" s="226" customFormat="1" x14ac:dyDescent="0.2">
      <c r="A66" s="236"/>
      <c r="B66" s="237" t="s">
        <v>290</v>
      </c>
      <c r="C66" s="238">
        <v>148889</v>
      </c>
      <c r="D66" s="238">
        <v>71182</v>
      </c>
      <c r="E66" s="238">
        <v>1497034</v>
      </c>
      <c r="F66" s="238">
        <v>429652</v>
      </c>
      <c r="G66" s="227">
        <v>9.9500000000000005E-2</v>
      </c>
      <c r="H66" s="227">
        <v>0.16569999999999999</v>
      </c>
      <c r="I66" s="228"/>
      <c r="J66" s="229"/>
      <c r="K66" s="230"/>
      <c r="L66" s="230"/>
      <c r="M66" s="239"/>
      <c r="N66" s="232"/>
      <c r="O66" s="233"/>
    </row>
  </sheetData>
  <mergeCells count="11">
    <mergeCell ref="L1:O1"/>
    <mergeCell ref="K4:L4"/>
    <mergeCell ref="M4:N4"/>
    <mergeCell ref="A4:A5"/>
    <mergeCell ref="B4:B5"/>
    <mergeCell ref="C4:D4"/>
    <mergeCell ref="E4:F4"/>
    <mergeCell ref="G4:H4"/>
    <mergeCell ref="I4:J4"/>
    <mergeCell ref="A2:O2"/>
    <mergeCell ref="A3:O3"/>
  </mergeCells>
  <pageMargins left="0.7" right="0.7" top="0.75" bottom="0.75" header="0.3" footer="0.3"/>
  <pageSetup paperSize="9" scale="82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view="pageBreakPreview" zoomScale="93" zoomScaleNormal="100" zoomScaleSheetLayoutView="93" workbookViewId="0">
      <pane xSplit="2" ySplit="5" topLeftCell="C60" activePane="bottomRight" state="frozen"/>
      <selection pane="topRight" activeCell="C1" sqref="C1"/>
      <selection pane="bottomLeft" activeCell="A6" sqref="A6"/>
      <selection pane="bottomRight" activeCell="K1" sqref="K1:O1"/>
    </sheetView>
  </sheetViews>
  <sheetFormatPr defaultRowHeight="12.75" x14ac:dyDescent="0.2"/>
  <cols>
    <col min="1" max="1" width="10.6640625" style="1" customWidth="1"/>
    <col min="2" max="2" width="35.6640625" customWidth="1"/>
    <col min="3" max="3" width="11.1640625" bestFit="1" customWidth="1"/>
    <col min="4" max="4" width="12.5" customWidth="1"/>
    <col min="5" max="5" width="11.1640625" style="89" bestFit="1" customWidth="1"/>
    <col min="6" max="6" width="12.6640625" style="89" customWidth="1"/>
    <col min="7" max="7" width="11.1640625" style="109" bestFit="1" customWidth="1"/>
    <col min="8" max="8" width="9.1640625" style="109" bestFit="1" customWidth="1"/>
    <col min="9" max="9" width="11.1640625" style="70" bestFit="1" customWidth="1"/>
    <col min="10" max="10" width="8.6640625" style="70" customWidth="1"/>
    <col min="11" max="11" width="11.1640625" style="41" bestFit="1" customWidth="1"/>
    <col min="12" max="12" width="6.5" style="41" bestFit="1" customWidth="1"/>
    <col min="13" max="13" width="11.1640625" bestFit="1" customWidth="1"/>
    <col min="15" max="15" width="16" customWidth="1"/>
    <col min="257" max="257" width="10.6640625" customWidth="1"/>
    <col min="258" max="258" width="35.6640625" customWidth="1"/>
    <col min="259" max="259" width="11.1640625" bestFit="1" customWidth="1"/>
    <col min="260" max="260" width="12.5" customWidth="1"/>
    <col min="261" max="261" width="11.1640625" bestFit="1" customWidth="1"/>
    <col min="262" max="262" width="9" customWidth="1"/>
    <col min="263" max="263" width="11.1640625" bestFit="1" customWidth="1"/>
    <col min="264" max="264" width="9.1640625" bestFit="1" customWidth="1"/>
    <col min="265" max="265" width="11.1640625" bestFit="1" customWidth="1"/>
    <col min="266" max="266" width="8.6640625" customWidth="1"/>
    <col min="267" max="267" width="11.1640625" bestFit="1" customWidth="1"/>
    <col min="268" max="268" width="6.5" bestFit="1" customWidth="1"/>
    <col min="269" max="269" width="11.1640625" bestFit="1" customWidth="1"/>
    <col min="271" max="271" width="16" customWidth="1"/>
    <col min="513" max="513" width="10.6640625" customWidth="1"/>
    <col min="514" max="514" width="35.6640625" customWidth="1"/>
    <col min="515" max="515" width="11.1640625" bestFit="1" customWidth="1"/>
    <col min="516" max="516" width="12.5" customWidth="1"/>
    <col min="517" max="517" width="11.1640625" bestFit="1" customWidth="1"/>
    <col min="518" max="518" width="9" customWidth="1"/>
    <col min="519" max="519" width="11.1640625" bestFit="1" customWidth="1"/>
    <col min="520" max="520" width="9.1640625" bestFit="1" customWidth="1"/>
    <col min="521" max="521" width="11.1640625" bestFit="1" customWidth="1"/>
    <col min="522" max="522" width="8.6640625" customWidth="1"/>
    <col min="523" max="523" width="11.1640625" bestFit="1" customWidth="1"/>
    <col min="524" max="524" width="6.5" bestFit="1" customWidth="1"/>
    <col min="525" max="525" width="11.1640625" bestFit="1" customWidth="1"/>
    <col min="527" max="527" width="16" customWidth="1"/>
    <col min="769" max="769" width="10.6640625" customWidth="1"/>
    <col min="770" max="770" width="35.6640625" customWidth="1"/>
    <col min="771" max="771" width="11.1640625" bestFit="1" customWidth="1"/>
    <col min="772" max="772" width="12.5" customWidth="1"/>
    <col min="773" max="773" width="11.1640625" bestFit="1" customWidth="1"/>
    <col min="774" max="774" width="9" customWidth="1"/>
    <col min="775" max="775" width="11.1640625" bestFit="1" customWidth="1"/>
    <col min="776" max="776" width="9.1640625" bestFit="1" customWidth="1"/>
    <col min="777" max="777" width="11.1640625" bestFit="1" customWidth="1"/>
    <col min="778" max="778" width="8.6640625" customWidth="1"/>
    <col min="779" max="779" width="11.1640625" bestFit="1" customWidth="1"/>
    <col min="780" max="780" width="6.5" bestFit="1" customWidth="1"/>
    <col min="781" max="781" width="11.1640625" bestFit="1" customWidth="1"/>
    <col min="783" max="783" width="16" customWidth="1"/>
    <col min="1025" max="1025" width="10.6640625" customWidth="1"/>
    <col min="1026" max="1026" width="35.6640625" customWidth="1"/>
    <col min="1027" max="1027" width="11.1640625" bestFit="1" customWidth="1"/>
    <col min="1028" max="1028" width="12.5" customWidth="1"/>
    <col min="1029" max="1029" width="11.1640625" bestFit="1" customWidth="1"/>
    <col min="1030" max="1030" width="9" customWidth="1"/>
    <col min="1031" max="1031" width="11.1640625" bestFit="1" customWidth="1"/>
    <col min="1032" max="1032" width="9.1640625" bestFit="1" customWidth="1"/>
    <col min="1033" max="1033" width="11.1640625" bestFit="1" customWidth="1"/>
    <col min="1034" max="1034" width="8.6640625" customWidth="1"/>
    <col min="1035" max="1035" width="11.1640625" bestFit="1" customWidth="1"/>
    <col min="1036" max="1036" width="6.5" bestFit="1" customWidth="1"/>
    <col min="1037" max="1037" width="11.1640625" bestFit="1" customWidth="1"/>
    <col min="1039" max="1039" width="16" customWidth="1"/>
    <col min="1281" max="1281" width="10.6640625" customWidth="1"/>
    <col min="1282" max="1282" width="35.6640625" customWidth="1"/>
    <col min="1283" max="1283" width="11.1640625" bestFit="1" customWidth="1"/>
    <col min="1284" max="1284" width="12.5" customWidth="1"/>
    <col min="1285" max="1285" width="11.1640625" bestFit="1" customWidth="1"/>
    <col min="1286" max="1286" width="9" customWidth="1"/>
    <col min="1287" max="1287" width="11.1640625" bestFit="1" customWidth="1"/>
    <col min="1288" max="1288" width="9.1640625" bestFit="1" customWidth="1"/>
    <col min="1289" max="1289" width="11.1640625" bestFit="1" customWidth="1"/>
    <col min="1290" max="1290" width="8.6640625" customWidth="1"/>
    <col min="1291" max="1291" width="11.1640625" bestFit="1" customWidth="1"/>
    <col min="1292" max="1292" width="6.5" bestFit="1" customWidth="1"/>
    <col min="1293" max="1293" width="11.1640625" bestFit="1" customWidth="1"/>
    <col min="1295" max="1295" width="16" customWidth="1"/>
    <col min="1537" max="1537" width="10.6640625" customWidth="1"/>
    <col min="1538" max="1538" width="35.6640625" customWidth="1"/>
    <col min="1539" max="1539" width="11.1640625" bestFit="1" customWidth="1"/>
    <col min="1540" max="1540" width="12.5" customWidth="1"/>
    <col min="1541" max="1541" width="11.1640625" bestFit="1" customWidth="1"/>
    <col min="1542" max="1542" width="9" customWidth="1"/>
    <col min="1543" max="1543" width="11.1640625" bestFit="1" customWidth="1"/>
    <col min="1544" max="1544" width="9.1640625" bestFit="1" customWidth="1"/>
    <col min="1545" max="1545" width="11.1640625" bestFit="1" customWidth="1"/>
    <col min="1546" max="1546" width="8.6640625" customWidth="1"/>
    <col min="1547" max="1547" width="11.1640625" bestFit="1" customWidth="1"/>
    <col min="1548" max="1548" width="6.5" bestFit="1" customWidth="1"/>
    <col min="1549" max="1549" width="11.1640625" bestFit="1" customWidth="1"/>
    <col min="1551" max="1551" width="16" customWidth="1"/>
    <col min="1793" max="1793" width="10.6640625" customWidth="1"/>
    <col min="1794" max="1794" width="35.6640625" customWidth="1"/>
    <col min="1795" max="1795" width="11.1640625" bestFit="1" customWidth="1"/>
    <col min="1796" max="1796" width="12.5" customWidth="1"/>
    <col min="1797" max="1797" width="11.1640625" bestFit="1" customWidth="1"/>
    <col min="1798" max="1798" width="9" customWidth="1"/>
    <col min="1799" max="1799" width="11.1640625" bestFit="1" customWidth="1"/>
    <col min="1800" max="1800" width="9.1640625" bestFit="1" customWidth="1"/>
    <col min="1801" max="1801" width="11.1640625" bestFit="1" customWidth="1"/>
    <col min="1802" max="1802" width="8.6640625" customWidth="1"/>
    <col min="1803" max="1803" width="11.1640625" bestFit="1" customWidth="1"/>
    <col min="1804" max="1804" width="6.5" bestFit="1" customWidth="1"/>
    <col min="1805" max="1805" width="11.1640625" bestFit="1" customWidth="1"/>
    <col min="1807" max="1807" width="16" customWidth="1"/>
    <col min="2049" max="2049" width="10.6640625" customWidth="1"/>
    <col min="2050" max="2050" width="35.6640625" customWidth="1"/>
    <col min="2051" max="2051" width="11.1640625" bestFit="1" customWidth="1"/>
    <col min="2052" max="2052" width="12.5" customWidth="1"/>
    <col min="2053" max="2053" width="11.1640625" bestFit="1" customWidth="1"/>
    <col min="2054" max="2054" width="9" customWidth="1"/>
    <col min="2055" max="2055" width="11.1640625" bestFit="1" customWidth="1"/>
    <col min="2056" max="2056" width="9.1640625" bestFit="1" customWidth="1"/>
    <col min="2057" max="2057" width="11.1640625" bestFit="1" customWidth="1"/>
    <col min="2058" max="2058" width="8.6640625" customWidth="1"/>
    <col min="2059" max="2059" width="11.1640625" bestFit="1" customWidth="1"/>
    <col min="2060" max="2060" width="6.5" bestFit="1" customWidth="1"/>
    <col min="2061" max="2061" width="11.1640625" bestFit="1" customWidth="1"/>
    <col min="2063" max="2063" width="16" customWidth="1"/>
    <col min="2305" max="2305" width="10.6640625" customWidth="1"/>
    <col min="2306" max="2306" width="35.6640625" customWidth="1"/>
    <col min="2307" max="2307" width="11.1640625" bestFit="1" customWidth="1"/>
    <col min="2308" max="2308" width="12.5" customWidth="1"/>
    <col min="2309" max="2309" width="11.1640625" bestFit="1" customWidth="1"/>
    <col min="2310" max="2310" width="9" customWidth="1"/>
    <col min="2311" max="2311" width="11.1640625" bestFit="1" customWidth="1"/>
    <col min="2312" max="2312" width="9.1640625" bestFit="1" customWidth="1"/>
    <col min="2313" max="2313" width="11.1640625" bestFit="1" customWidth="1"/>
    <col min="2314" max="2314" width="8.6640625" customWidth="1"/>
    <col min="2315" max="2315" width="11.1640625" bestFit="1" customWidth="1"/>
    <col min="2316" max="2316" width="6.5" bestFit="1" customWidth="1"/>
    <col min="2317" max="2317" width="11.1640625" bestFit="1" customWidth="1"/>
    <col min="2319" max="2319" width="16" customWidth="1"/>
    <col min="2561" max="2561" width="10.6640625" customWidth="1"/>
    <col min="2562" max="2562" width="35.6640625" customWidth="1"/>
    <col min="2563" max="2563" width="11.1640625" bestFit="1" customWidth="1"/>
    <col min="2564" max="2564" width="12.5" customWidth="1"/>
    <col min="2565" max="2565" width="11.1640625" bestFit="1" customWidth="1"/>
    <col min="2566" max="2566" width="9" customWidth="1"/>
    <col min="2567" max="2567" width="11.1640625" bestFit="1" customWidth="1"/>
    <col min="2568" max="2568" width="9.1640625" bestFit="1" customWidth="1"/>
    <col min="2569" max="2569" width="11.1640625" bestFit="1" customWidth="1"/>
    <col min="2570" max="2570" width="8.6640625" customWidth="1"/>
    <col min="2571" max="2571" width="11.1640625" bestFit="1" customWidth="1"/>
    <col min="2572" max="2572" width="6.5" bestFit="1" customWidth="1"/>
    <col min="2573" max="2573" width="11.1640625" bestFit="1" customWidth="1"/>
    <col min="2575" max="2575" width="16" customWidth="1"/>
    <col min="2817" max="2817" width="10.6640625" customWidth="1"/>
    <col min="2818" max="2818" width="35.6640625" customWidth="1"/>
    <col min="2819" max="2819" width="11.1640625" bestFit="1" customWidth="1"/>
    <col min="2820" max="2820" width="12.5" customWidth="1"/>
    <col min="2821" max="2821" width="11.1640625" bestFit="1" customWidth="1"/>
    <col min="2822" max="2822" width="9" customWidth="1"/>
    <col min="2823" max="2823" width="11.1640625" bestFit="1" customWidth="1"/>
    <col min="2824" max="2824" width="9.1640625" bestFit="1" customWidth="1"/>
    <col min="2825" max="2825" width="11.1640625" bestFit="1" customWidth="1"/>
    <col min="2826" max="2826" width="8.6640625" customWidth="1"/>
    <col min="2827" max="2827" width="11.1640625" bestFit="1" customWidth="1"/>
    <col min="2828" max="2828" width="6.5" bestFit="1" customWidth="1"/>
    <col min="2829" max="2829" width="11.1640625" bestFit="1" customWidth="1"/>
    <col min="2831" max="2831" width="16" customWidth="1"/>
    <col min="3073" max="3073" width="10.6640625" customWidth="1"/>
    <col min="3074" max="3074" width="35.6640625" customWidth="1"/>
    <col min="3075" max="3075" width="11.1640625" bestFit="1" customWidth="1"/>
    <col min="3076" max="3076" width="12.5" customWidth="1"/>
    <col min="3077" max="3077" width="11.1640625" bestFit="1" customWidth="1"/>
    <col min="3078" max="3078" width="9" customWidth="1"/>
    <col min="3079" max="3079" width="11.1640625" bestFit="1" customWidth="1"/>
    <col min="3080" max="3080" width="9.1640625" bestFit="1" customWidth="1"/>
    <col min="3081" max="3081" width="11.1640625" bestFit="1" customWidth="1"/>
    <col min="3082" max="3082" width="8.6640625" customWidth="1"/>
    <col min="3083" max="3083" width="11.1640625" bestFit="1" customWidth="1"/>
    <col min="3084" max="3084" width="6.5" bestFit="1" customWidth="1"/>
    <col min="3085" max="3085" width="11.1640625" bestFit="1" customWidth="1"/>
    <col min="3087" max="3087" width="16" customWidth="1"/>
    <col min="3329" max="3329" width="10.6640625" customWidth="1"/>
    <col min="3330" max="3330" width="35.6640625" customWidth="1"/>
    <col min="3331" max="3331" width="11.1640625" bestFit="1" customWidth="1"/>
    <col min="3332" max="3332" width="12.5" customWidth="1"/>
    <col min="3333" max="3333" width="11.1640625" bestFit="1" customWidth="1"/>
    <col min="3334" max="3334" width="9" customWidth="1"/>
    <col min="3335" max="3335" width="11.1640625" bestFit="1" customWidth="1"/>
    <col min="3336" max="3336" width="9.1640625" bestFit="1" customWidth="1"/>
    <col min="3337" max="3337" width="11.1640625" bestFit="1" customWidth="1"/>
    <col min="3338" max="3338" width="8.6640625" customWidth="1"/>
    <col min="3339" max="3339" width="11.1640625" bestFit="1" customWidth="1"/>
    <col min="3340" max="3340" width="6.5" bestFit="1" customWidth="1"/>
    <col min="3341" max="3341" width="11.1640625" bestFit="1" customWidth="1"/>
    <col min="3343" max="3343" width="16" customWidth="1"/>
    <col min="3585" max="3585" width="10.6640625" customWidth="1"/>
    <col min="3586" max="3586" width="35.6640625" customWidth="1"/>
    <col min="3587" max="3587" width="11.1640625" bestFit="1" customWidth="1"/>
    <col min="3588" max="3588" width="12.5" customWidth="1"/>
    <col min="3589" max="3589" width="11.1640625" bestFit="1" customWidth="1"/>
    <col min="3590" max="3590" width="9" customWidth="1"/>
    <col min="3591" max="3591" width="11.1640625" bestFit="1" customWidth="1"/>
    <col min="3592" max="3592" width="9.1640625" bestFit="1" customWidth="1"/>
    <col min="3593" max="3593" width="11.1640625" bestFit="1" customWidth="1"/>
    <col min="3594" max="3594" width="8.6640625" customWidth="1"/>
    <col min="3595" max="3595" width="11.1640625" bestFit="1" customWidth="1"/>
    <col min="3596" max="3596" width="6.5" bestFit="1" customWidth="1"/>
    <col min="3597" max="3597" width="11.1640625" bestFit="1" customWidth="1"/>
    <col min="3599" max="3599" width="16" customWidth="1"/>
    <col min="3841" max="3841" width="10.6640625" customWidth="1"/>
    <col min="3842" max="3842" width="35.6640625" customWidth="1"/>
    <col min="3843" max="3843" width="11.1640625" bestFit="1" customWidth="1"/>
    <col min="3844" max="3844" width="12.5" customWidth="1"/>
    <col min="3845" max="3845" width="11.1640625" bestFit="1" customWidth="1"/>
    <col min="3846" max="3846" width="9" customWidth="1"/>
    <col min="3847" max="3847" width="11.1640625" bestFit="1" customWidth="1"/>
    <col min="3848" max="3848" width="9.1640625" bestFit="1" customWidth="1"/>
    <col min="3849" max="3849" width="11.1640625" bestFit="1" customWidth="1"/>
    <col min="3850" max="3850" width="8.6640625" customWidth="1"/>
    <col min="3851" max="3851" width="11.1640625" bestFit="1" customWidth="1"/>
    <col min="3852" max="3852" width="6.5" bestFit="1" customWidth="1"/>
    <col min="3853" max="3853" width="11.1640625" bestFit="1" customWidth="1"/>
    <col min="3855" max="3855" width="16" customWidth="1"/>
    <col min="4097" max="4097" width="10.6640625" customWidth="1"/>
    <col min="4098" max="4098" width="35.6640625" customWidth="1"/>
    <col min="4099" max="4099" width="11.1640625" bestFit="1" customWidth="1"/>
    <col min="4100" max="4100" width="12.5" customWidth="1"/>
    <col min="4101" max="4101" width="11.1640625" bestFit="1" customWidth="1"/>
    <col min="4102" max="4102" width="9" customWidth="1"/>
    <col min="4103" max="4103" width="11.1640625" bestFit="1" customWidth="1"/>
    <col min="4104" max="4104" width="9.1640625" bestFit="1" customWidth="1"/>
    <col min="4105" max="4105" width="11.1640625" bestFit="1" customWidth="1"/>
    <col min="4106" max="4106" width="8.6640625" customWidth="1"/>
    <col min="4107" max="4107" width="11.1640625" bestFit="1" customWidth="1"/>
    <col min="4108" max="4108" width="6.5" bestFit="1" customWidth="1"/>
    <col min="4109" max="4109" width="11.1640625" bestFit="1" customWidth="1"/>
    <col min="4111" max="4111" width="16" customWidth="1"/>
    <col min="4353" max="4353" width="10.6640625" customWidth="1"/>
    <col min="4354" max="4354" width="35.6640625" customWidth="1"/>
    <col min="4355" max="4355" width="11.1640625" bestFit="1" customWidth="1"/>
    <col min="4356" max="4356" width="12.5" customWidth="1"/>
    <col min="4357" max="4357" width="11.1640625" bestFit="1" customWidth="1"/>
    <col min="4358" max="4358" width="9" customWidth="1"/>
    <col min="4359" max="4359" width="11.1640625" bestFit="1" customWidth="1"/>
    <col min="4360" max="4360" width="9.1640625" bestFit="1" customWidth="1"/>
    <col min="4361" max="4361" width="11.1640625" bestFit="1" customWidth="1"/>
    <col min="4362" max="4362" width="8.6640625" customWidth="1"/>
    <col min="4363" max="4363" width="11.1640625" bestFit="1" customWidth="1"/>
    <col min="4364" max="4364" width="6.5" bestFit="1" customWidth="1"/>
    <col min="4365" max="4365" width="11.1640625" bestFit="1" customWidth="1"/>
    <col min="4367" max="4367" width="16" customWidth="1"/>
    <col min="4609" max="4609" width="10.6640625" customWidth="1"/>
    <col min="4610" max="4610" width="35.6640625" customWidth="1"/>
    <col min="4611" max="4611" width="11.1640625" bestFit="1" customWidth="1"/>
    <col min="4612" max="4612" width="12.5" customWidth="1"/>
    <col min="4613" max="4613" width="11.1640625" bestFit="1" customWidth="1"/>
    <col min="4614" max="4614" width="9" customWidth="1"/>
    <col min="4615" max="4615" width="11.1640625" bestFit="1" customWidth="1"/>
    <col min="4616" max="4616" width="9.1640625" bestFit="1" customWidth="1"/>
    <col min="4617" max="4617" width="11.1640625" bestFit="1" customWidth="1"/>
    <col min="4618" max="4618" width="8.6640625" customWidth="1"/>
    <col min="4619" max="4619" width="11.1640625" bestFit="1" customWidth="1"/>
    <col min="4620" max="4620" width="6.5" bestFit="1" customWidth="1"/>
    <col min="4621" max="4621" width="11.1640625" bestFit="1" customWidth="1"/>
    <col min="4623" max="4623" width="16" customWidth="1"/>
    <col min="4865" max="4865" width="10.6640625" customWidth="1"/>
    <col min="4866" max="4866" width="35.6640625" customWidth="1"/>
    <col min="4867" max="4867" width="11.1640625" bestFit="1" customWidth="1"/>
    <col min="4868" max="4868" width="12.5" customWidth="1"/>
    <col min="4869" max="4869" width="11.1640625" bestFit="1" customWidth="1"/>
    <col min="4870" max="4870" width="9" customWidth="1"/>
    <col min="4871" max="4871" width="11.1640625" bestFit="1" customWidth="1"/>
    <col min="4872" max="4872" width="9.1640625" bestFit="1" customWidth="1"/>
    <col min="4873" max="4873" width="11.1640625" bestFit="1" customWidth="1"/>
    <col min="4874" max="4874" width="8.6640625" customWidth="1"/>
    <col min="4875" max="4875" width="11.1640625" bestFit="1" customWidth="1"/>
    <col min="4876" max="4876" width="6.5" bestFit="1" customWidth="1"/>
    <col min="4877" max="4877" width="11.1640625" bestFit="1" customWidth="1"/>
    <col min="4879" max="4879" width="16" customWidth="1"/>
    <col min="5121" max="5121" width="10.6640625" customWidth="1"/>
    <col min="5122" max="5122" width="35.6640625" customWidth="1"/>
    <col min="5123" max="5123" width="11.1640625" bestFit="1" customWidth="1"/>
    <col min="5124" max="5124" width="12.5" customWidth="1"/>
    <col min="5125" max="5125" width="11.1640625" bestFit="1" customWidth="1"/>
    <col min="5126" max="5126" width="9" customWidth="1"/>
    <col min="5127" max="5127" width="11.1640625" bestFit="1" customWidth="1"/>
    <col min="5128" max="5128" width="9.1640625" bestFit="1" customWidth="1"/>
    <col min="5129" max="5129" width="11.1640625" bestFit="1" customWidth="1"/>
    <col min="5130" max="5130" width="8.6640625" customWidth="1"/>
    <col min="5131" max="5131" width="11.1640625" bestFit="1" customWidth="1"/>
    <col min="5132" max="5132" width="6.5" bestFit="1" customWidth="1"/>
    <col min="5133" max="5133" width="11.1640625" bestFit="1" customWidth="1"/>
    <col min="5135" max="5135" width="16" customWidth="1"/>
    <col min="5377" max="5377" width="10.6640625" customWidth="1"/>
    <col min="5378" max="5378" width="35.6640625" customWidth="1"/>
    <col min="5379" max="5379" width="11.1640625" bestFit="1" customWidth="1"/>
    <col min="5380" max="5380" width="12.5" customWidth="1"/>
    <col min="5381" max="5381" width="11.1640625" bestFit="1" customWidth="1"/>
    <col min="5382" max="5382" width="9" customWidth="1"/>
    <col min="5383" max="5383" width="11.1640625" bestFit="1" customWidth="1"/>
    <col min="5384" max="5384" width="9.1640625" bestFit="1" customWidth="1"/>
    <col min="5385" max="5385" width="11.1640625" bestFit="1" customWidth="1"/>
    <col min="5386" max="5386" width="8.6640625" customWidth="1"/>
    <col min="5387" max="5387" width="11.1640625" bestFit="1" customWidth="1"/>
    <col min="5388" max="5388" width="6.5" bestFit="1" customWidth="1"/>
    <col min="5389" max="5389" width="11.1640625" bestFit="1" customWidth="1"/>
    <col min="5391" max="5391" width="16" customWidth="1"/>
    <col min="5633" max="5633" width="10.6640625" customWidth="1"/>
    <col min="5634" max="5634" width="35.6640625" customWidth="1"/>
    <col min="5635" max="5635" width="11.1640625" bestFit="1" customWidth="1"/>
    <col min="5636" max="5636" width="12.5" customWidth="1"/>
    <col min="5637" max="5637" width="11.1640625" bestFit="1" customWidth="1"/>
    <col min="5638" max="5638" width="9" customWidth="1"/>
    <col min="5639" max="5639" width="11.1640625" bestFit="1" customWidth="1"/>
    <col min="5640" max="5640" width="9.1640625" bestFit="1" customWidth="1"/>
    <col min="5641" max="5641" width="11.1640625" bestFit="1" customWidth="1"/>
    <col min="5642" max="5642" width="8.6640625" customWidth="1"/>
    <col min="5643" max="5643" width="11.1640625" bestFit="1" customWidth="1"/>
    <col min="5644" max="5644" width="6.5" bestFit="1" customWidth="1"/>
    <col min="5645" max="5645" width="11.1640625" bestFit="1" customWidth="1"/>
    <col min="5647" max="5647" width="16" customWidth="1"/>
    <col min="5889" max="5889" width="10.6640625" customWidth="1"/>
    <col min="5890" max="5890" width="35.6640625" customWidth="1"/>
    <col min="5891" max="5891" width="11.1640625" bestFit="1" customWidth="1"/>
    <col min="5892" max="5892" width="12.5" customWidth="1"/>
    <col min="5893" max="5893" width="11.1640625" bestFit="1" customWidth="1"/>
    <col min="5894" max="5894" width="9" customWidth="1"/>
    <col min="5895" max="5895" width="11.1640625" bestFit="1" customWidth="1"/>
    <col min="5896" max="5896" width="9.1640625" bestFit="1" customWidth="1"/>
    <col min="5897" max="5897" width="11.1640625" bestFit="1" customWidth="1"/>
    <col min="5898" max="5898" width="8.6640625" customWidth="1"/>
    <col min="5899" max="5899" width="11.1640625" bestFit="1" customWidth="1"/>
    <col min="5900" max="5900" width="6.5" bestFit="1" customWidth="1"/>
    <col min="5901" max="5901" width="11.1640625" bestFit="1" customWidth="1"/>
    <col min="5903" max="5903" width="16" customWidth="1"/>
    <col min="6145" max="6145" width="10.6640625" customWidth="1"/>
    <col min="6146" max="6146" width="35.6640625" customWidth="1"/>
    <col min="6147" max="6147" width="11.1640625" bestFit="1" customWidth="1"/>
    <col min="6148" max="6148" width="12.5" customWidth="1"/>
    <col min="6149" max="6149" width="11.1640625" bestFit="1" customWidth="1"/>
    <col min="6150" max="6150" width="9" customWidth="1"/>
    <col min="6151" max="6151" width="11.1640625" bestFit="1" customWidth="1"/>
    <col min="6152" max="6152" width="9.1640625" bestFit="1" customWidth="1"/>
    <col min="6153" max="6153" width="11.1640625" bestFit="1" customWidth="1"/>
    <col min="6154" max="6154" width="8.6640625" customWidth="1"/>
    <col min="6155" max="6155" width="11.1640625" bestFit="1" customWidth="1"/>
    <col min="6156" max="6156" width="6.5" bestFit="1" customWidth="1"/>
    <col min="6157" max="6157" width="11.1640625" bestFit="1" customWidth="1"/>
    <col min="6159" max="6159" width="16" customWidth="1"/>
    <col min="6401" max="6401" width="10.6640625" customWidth="1"/>
    <col min="6402" max="6402" width="35.6640625" customWidth="1"/>
    <col min="6403" max="6403" width="11.1640625" bestFit="1" customWidth="1"/>
    <col min="6404" max="6404" width="12.5" customWidth="1"/>
    <col min="6405" max="6405" width="11.1640625" bestFit="1" customWidth="1"/>
    <col min="6406" max="6406" width="9" customWidth="1"/>
    <col min="6407" max="6407" width="11.1640625" bestFit="1" customWidth="1"/>
    <col min="6408" max="6408" width="9.1640625" bestFit="1" customWidth="1"/>
    <col min="6409" max="6409" width="11.1640625" bestFit="1" customWidth="1"/>
    <col min="6410" max="6410" width="8.6640625" customWidth="1"/>
    <col min="6411" max="6411" width="11.1640625" bestFit="1" customWidth="1"/>
    <col min="6412" max="6412" width="6.5" bestFit="1" customWidth="1"/>
    <col min="6413" max="6413" width="11.1640625" bestFit="1" customWidth="1"/>
    <col min="6415" max="6415" width="16" customWidth="1"/>
    <col min="6657" max="6657" width="10.6640625" customWidth="1"/>
    <col min="6658" max="6658" width="35.6640625" customWidth="1"/>
    <col min="6659" max="6659" width="11.1640625" bestFit="1" customWidth="1"/>
    <col min="6660" max="6660" width="12.5" customWidth="1"/>
    <col min="6661" max="6661" width="11.1640625" bestFit="1" customWidth="1"/>
    <col min="6662" max="6662" width="9" customWidth="1"/>
    <col min="6663" max="6663" width="11.1640625" bestFit="1" customWidth="1"/>
    <col min="6664" max="6664" width="9.1640625" bestFit="1" customWidth="1"/>
    <col min="6665" max="6665" width="11.1640625" bestFit="1" customWidth="1"/>
    <col min="6666" max="6666" width="8.6640625" customWidth="1"/>
    <col min="6667" max="6667" width="11.1640625" bestFit="1" customWidth="1"/>
    <col min="6668" max="6668" width="6.5" bestFit="1" customWidth="1"/>
    <col min="6669" max="6669" width="11.1640625" bestFit="1" customWidth="1"/>
    <col min="6671" max="6671" width="16" customWidth="1"/>
    <col min="6913" max="6913" width="10.6640625" customWidth="1"/>
    <col min="6914" max="6914" width="35.6640625" customWidth="1"/>
    <col min="6915" max="6915" width="11.1640625" bestFit="1" customWidth="1"/>
    <col min="6916" max="6916" width="12.5" customWidth="1"/>
    <col min="6917" max="6917" width="11.1640625" bestFit="1" customWidth="1"/>
    <col min="6918" max="6918" width="9" customWidth="1"/>
    <col min="6919" max="6919" width="11.1640625" bestFit="1" customWidth="1"/>
    <col min="6920" max="6920" width="9.1640625" bestFit="1" customWidth="1"/>
    <col min="6921" max="6921" width="11.1640625" bestFit="1" customWidth="1"/>
    <col min="6922" max="6922" width="8.6640625" customWidth="1"/>
    <col min="6923" max="6923" width="11.1640625" bestFit="1" customWidth="1"/>
    <col min="6924" max="6924" width="6.5" bestFit="1" customWidth="1"/>
    <col min="6925" max="6925" width="11.1640625" bestFit="1" customWidth="1"/>
    <col min="6927" max="6927" width="16" customWidth="1"/>
    <col min="7169" max="7169" width="10.6640625" customWidth="1"/>
    <col min="7170" max="7170" width="35.6640625" customWidth="1"/>
    <col min="7171" max="7171" width="11.1640625" bestFit="1" customWidth="1"/>
    <col min="7172" max="7172" width="12.5" customWidth="1"/>
    <col min="7173" max="7173" width="11.1640625" bestFit="1" customWidth="1"/>
    <col min="7174" max="7174" width="9" customWidth="1"/>
    <col min="7175" max="7175" width="11.1640625" bestFit="1" customWidth="1"/>
    <col min="7176" max="7176" width="9.1640625" bestFit="1" customWidth="1"/>
    <col min="7177" max="7177" width="11.1640625" bestFit="1" customWidth="1"/>
    <col min="7178" max="7178" width="8.6640625" customWidth="1"/>
    <col min="7179" max="7179" width="11.1640625" bestFit="1" customWidth="1"/>
    <col min="7180" max="7180" width="6.5" bestFit="1" customWidth="1"/>
    <col min="7181" max="7181" width="11.1640625" bestFit="1" customWidth="1"/>
    <col min="7183" max="7183" width="16" customWidth="1"/>
    <col min="7425" max="7425" width="10.6640625" customWidth="1"/>
    <col min="7426" max="7426" width="35.6640625" customWidth="1"/>
    <col min="7427" max="7427" width="11.1640625" bestFit="1" customWidth="1"/>
    <col min="7428" max="7428" width="12.5" customWidth="1"/>
    <col min="7429" max="7429" width="11.1640625" bestFit="1" customWidth="1"/>
    <col min="7430" max="7430" width="9" customWidth="1"/>
    <col min="7431" max="7431" width="11.1640625" bestFit="1" customWidth="1"/>
    <col min="7432" max="7432" width="9.1640625" bestFit="1" customWidth="1"/>
    <col min="7433" max="7433" width="11.1640625" bestFit="1" customWidth="1"/>
    <col min="7434" max="7434" width="8.6640625" customWidth="1"/>
    <col min="7435" max="7435" width="11.1640625" bestFit="1" customWidth="1"/>
    <col min="7436" max="7436" width="6.5" bestFit="1" customWidth="1"/>
    <col min="7437" max="7437" width="11.1640625" bestFit="1" customWidth="1"/>
    <col min="7439" max="7439" width="16" customWidth="1"/>
    <col min="7681" max="7681" width="10.6640625" customWidth="1"/>
    <col min="7682" max="7682" width="35.6640625" customWidth="1"/>
    <col min="7683" max="7683" width="11.1640625" bestFit="1" customWidth="1"/>
    <col min="7684" max="7684" width="12.5" customWidth="1"/>
    <col min="7685" max="7685" width="11.1640625" bestFit="1" customWidth="1"/>
    <col min="7686" max="7686" width="9" customWidth="1"/>
    <col min="7687" max="7687" width="11.1640625" bestFit="1" customWidth="1"/>
    <col min="7688" max="7688" width="9.1640625" bestFit="1" customWidth="1"/>
    <col min="7689" max="7689" width="11.1640625" bestFit="1" customWidth="1"/>
    <col min="7690" max="7690" width="8.6640625" customWidth="1"/>
    <col min="7691" max="7691" width="11.1640625" bestFit="1" customWidth="1"/>
    <col min="7692" max="7692" width="6.5" bestFit="1" customWidth="1"/>
    <col min="7693" max="7693" width="11.1640625" bestFit="1" customWidth="1"/>
    <col min="7695" max="7695" width="16" customWidth="1"/>
    <col min="7937" max="7937" width="10.6640625" customWidth="1"/>
    <col min="7938" max="7938" width="35.6640625" customWidth="1"/>
    <col min="7939" max="7939" width="11.1640625" bestFit="1" customWidth="1"/>
    <col min="7940" max="7940" width="12.5" customWidth="1"/>
    <col min="7941" max="7941" width="11.1640625" bestFit="1" customWidth="1"/>
    <col min="7942" max="7942" width="9" customWidth="1"/>
    <col min="7943" max="7943" width="11.1640625" bestFit="1" customWidth="1"/>
    <col min="7944" max="7944" width="9.1640625" bestFit="1" customWidth="1"/>
    <col min="7945" max="7945" width="11.1640625" bestFit="1" customWidth="1"/>
    <col min="7946" max="7946" width="8.6640625" customWidth="1"/>
    <col min="7947" max="7947" width="11.1640625" bestFit="1" customWidth="1"/>
    <col min="7948" max="7948" width="6.5" bestFit="1" customWidth="1"/>
    <col min="7949" max="7949" width="11.1640625" bestFit="1" customWidth="1"/>
    <col min="7951" max="7951" width="16" customWidth="1"/>
    <col min="8193" max="8193" width="10.6640625" customWidth="1"/>
    <col min="8194" max="8194" width="35.6640625" customWidth="1"/>
    <col min="8195" max="8195" width="11.1640625" bestFit="1" customWidth="1"/>
    <col min="8196" max="8196" width="12.5" customWidth="1"/>
    <col min="8197" max="8197" width="11.1640625" bestFit="1" customWidth="1"/>
    <col min="8198" max="8198" width="9" customWidth="1"/>
    <col min="8199" max="8199" width="11.1640625" bestFit="1" customWidth="1"/>
    <col min="8200" max="8200" width="9.1640625" bestFit="1" customWidth="1"/>
    <col min="8201" max="8201" width="11.1640625" bestFit="1" customWidth="1"/>
    <col min="8202" max="8202" width="8.6640625" customWidth="1"/>
    <col min="8203" max="8203" width="11.1640625" bestFit="1" customWidth="1"/>
    <col min="8204" max="8204" width="6.5" bestFit="1" customWidth="1"/>
    <col min="8205" max="8205" width="11.1640625" bestFit="1" customWidth="1"/>
    <col min="8207" max="8207" width="16" customWidth="1"/>
    <col min="8449" max="8449" width="10.6640625" customWidth="1"/>
    <col min="8450" max="8450" width="35.6640625" customWidth="1"/>
    <col min="8451" max="8451" width="11.1640625" bestFit="1" customWidth="1"/>
    <col min="8452" max="8452" width="12.5" customWidth="1"/>
    <col min="8453" max="8453" width="11.1640625" bestFit="1" customWidth="1"/>
    <col min="8454" max="8454" width="9" customWidth="1"/>
    <col min="8455" max="8455" width="11.1640625" bestFit="1" customWidth="1"/>
    <col min="8456" max="8456" width="9.1640625" bestFit="1" customWidth="1"/>
    <col min="8457" max="8457" width="11.1640625" bestFit="1" customWidth="1"/>
    <col min="8458" max="8458" width="8.6640625" customWidth="1"/>
    <col min="8459" max="8459" width="11.1640625" bestFit="1" customWidth="1"/>
    <col min="8460" max="8460" width="6.5" bestFit="1" customWidth="1"/>
    <col min="8461" max="8461" width="11.1640625" bestFit="1" customWidth="1"/>
    <col min="8463" max="8463" width="16" customWidth="1"/>
    <col min="8705" max="8705" width="10.6640625" customWidth="1"/>
    <col min="8706" max="8706" width="35.6640625" customWidth="1"/>
    <col min="8707" max="8707" width="11.1640625" bestFit="1" customWidth="1"/>
    <col min="8708" max="8708" width="12.5" customWidth="1"/>
    <col min="8709" max="8709" width="11.1640625" bestFit="1" customWidth="1"/>
    <col min="8710" max="8710" width="9" customWidth="1"/>
    <col min="8711" max="8711" width="11.1640625" bestFit="1" customWidth="1"/>
    <col min="8712" max="8712" width="9.1640625" bestFit="1" customWidth="1"/>
    <col min="8713" max="8713" width="11.1640625" bestFit="1" customWidth="1"/>
    <col min="8714" max="8714" width="8.6640625" customWidth="1"/>
    <col min="8715" max="8715" width="11.1640625" bestFit="1" customWidth="1"/>
    <col min="8716" max="8716" width="6.5" bestFit="1" customWidth="1"/>
    <col min="8717" max="8717" width="11.1640625" bestFit="1" customWidth="1"/>
    <col min="8719" max="8719" width="16" customWidth="1"/>
    <col min="8961" max="8961" width="10.6640625" customWidth="1"/>
    <col min="8962" max="8962" width="35.6640625" customWidth="1"/>
    <col min="8963" max="8963" width="11.1640625" bestFit="1" customWidth="1"/>
    <col min="8964" max="8964" width="12.5" customWidth="1"/>
    <col min="8965" max="8965" width="11.1640625" bestFit="1" customWidth="1"/>
    <col min="8966" max="8966" width="9" customWidth="1"/>
    <col min="8967" max="8967" width="11.1640625" bestFit="1" customWidth="1"/>
    <col min="8968" max="8968" width="9.1640625" bestFit="1" customWidth="1"/>
    <col min="8969" max="8969" width="11.1640625" bestFit="1" customWidth="1"/>
    <col min="8970" max="8970" width="8.6640625" customWidth="1"/>
    <col min="8971" max="8971" width="11.1640625" bestFit="1" customWidth="1"/>
    <col min="8972" max="8972" width="6.5" bestFit="1" customWidth="1"/>
    <col min="8973" max="8973" width="11.1640625" bestFit="1" customWidth="1"/>
    <col min="8975" max="8975" width="16" customWidth="1"/>
    <col min="9217" max="9217" width="10.6640625" customWidth="1"/>
    <col min="9218" max="9218" width="35.6640625" customWidth="1"/>
    <col min="9219" max="9219" width="11.1640625" bestFit="1" customWidth="1"/>
    <col min="9220" max="9220" width="12.5" customWidth="1"/>
    <col min="9221" max="9221" width="11.1640625" bestFit="1" customWidth="1"/>
    <col min="9222" max="9222" width="9" customWidth="1"/>
    <col min="9223" max="9223" width="11.1640625" bestFit="1" customWidth="1"/>
    <col min="9224" max="9224" width="9.1640625" bestFit="1" customWidth="1"/>
    <col min="9225" max="9225" width="11.1640625" bestFit="1" customWidth="1"/>
    <col min="9226" max="9226" width="8.6640625" customWidth="1"/>
    <col min="9227" max="9227" width="11.1640625" bestFit="1" customWidth="1"/>
    <col min="9228" max="9228" width="6.5" bestFit="1" customWidth="1"/>
    <col min="9229" max="9229" width="11.1640625" bestFit="1" customWidth="1"/>
    <col min="9231" max="9231" width="16" customWidth="1"/>
    <col min="9473" max="9473" width="10.6640625" customWidth="1"/>
    <col min="9474" max="9474" width="35.6640625" customWidth="1"/>
    <col min="9475" max="9475" width="11.1640625" bestFit="1" customWidth="1"/>
    <col min="9476" max="9476" width="12.5" customWidth="1"/>
    <col min="9477" max="9477" width="11.1640625" bestFit="1" customWidth="1"/>
    <col min="9478" max="9478" width="9" customWidth="1"/>
    <col min="9479" max="9479" width="11.1640625" bestFit="1" customWidth="1"/>
    <col min="9480" max="9480" width="9.1640625" bestFit="1" customWidth="1"/>
    <col min="9481" max="9481" width="11.1640625" bestFit="1" customWidth="1"/>
    <col min="9482" max="9482" width="8.6640625" customWidth="1"/>
    <col min="9483" max="9483" width="11.1640625" bestFit="1" customWidth="1"/>
    <col min="9484" max="9484" width="6.5" bestFit="1" customWidth="1"/>
    <col min="9485" max="9485" width="11.1640625" bestFit="1" customWidth="1"/>
    <col min="9487" max="9487" width="16" customWidth="1"/>
    <col min="9729" max="9729" width="10.6640625" customWidth="1"/>
    <col min="9730" max="9730" width="35.6640625" customWidth="1"/>
    <col min="9731" max="9731" width="11.1640625" bestFit="1" customWidth="1"/>
    <col min="9732" max="9732" width="12.5" customWidth="1"/>
    <col min="9733" max="9733" width="11.1640625" bestFit="1" customWidth="1"/>
    <col min="9734" max="9734" width="9" customWidth="1"/>
    <col min="9735" max="9735" width="11.1640625" bestFit="1" customWidth="1"/>
    <col min="9736" max="9736" width="9.1640625" bestFit="1" customWidth="1"/>
    <col min="9737" max="9737" width="11.1640625" bestFit="1" customWidth="1"/>
    <col min="9738" max="9738" width="8.6640625" customWidth="1"/>
    <col min="9739" max="9739" width="11.1640625" bestFit="1" customWidth="1"/>
    <col min="9740" max="9740" width="6.5" bestFit="1" customWidth="1"/>
    <col min="9741" max="9741" width="11.1640625" bestFit="1" customWidth="1"/>
    <col min="9743" max="9743" width="16" customWidth="1"/>
    <col min="9985" max="9985" width="10.6640625" customWidth="1"/>
    <col min="9986" max="9986" width="35.6640625" customWidth="1"/>
    <col min="9987" max="9987" width="11.1640625" bestFit="1" customWidth="1"/>
    <col min="9988" max="9988" width="12.5" customWidth="1"/>
    <col min="9989" max="9989" width="11.1640625" bestFit="1" customWidth="1"/>
    <col min="9990" max="9990" width="9" customWidth="1"/>
    <col min="9991" max="9991" width="11.1640625" bestFit="1" customWidth="1"/>
    <col min="9992" max="9992" width="9.1640625" bestFit="1" customWidth="1"/>
    <col min="9993" max="9993" width="11.1640625" bestFit="1" customWidth="1"/>
    <col min="9994" max="9994" width="8.6640625" customWidth="1"/>
    <col min="9995" max="9995" width="11.1640625" bestFit="1" customWidth="1"/>
    <col min="9996" max="9996" width="6.5" bestFit="1" customWidth="1"/>
    <col min="9997" max="9997" width="11.1640625" bestFit="1" customWidth="1"/>
    <col min="9999" max="9999" width="16" customWidth="1"/>
    <col min="10241" max="10241" width="10.6640625" customWidth="1"/>
    <col min="10242" max="10242" width="35.6640625" customWidth="1"/>
    <col min="10243" max="10243" width="11.1640625" bestFit="1" customWidth="1"/>
    <col min="10244" max="10244" width="12.5" customWidth="1"/>
    <col min="10245" max="10245" width="11.1640625" bestFit="1" customWidth="1"/>
    <col min="10246" max="10246" width="9" customWidth="1"/>
    <col min="10247" max="10247" width="11.1640625" bestFit="1" customWidth="1"/>
    <col min="10248" max="10248" width="9.1640625" bestFit="1" customWidth="1"/>
    <col min="10249" max="10249" width="11.1640625" bestFit="1" customWidth="1"/>
    <col min="10250" max="10250" width="8.6640625" customWidth="1"/>
    <col min="10251" max="10251" width="11.1640625" bestFit="1" customWidth="1"/>
    <col min="10252" max="10252" width="6.5" bestFit="1" customWidth="1"/>
    <col min="10253" max="10253" width="11.1640625" bestFit="1" customWidth="1"/>
    <col min="10255" max="10255" width="16" customWidth="1"/>
    <col min="10497" max="10497" width="10.6640625" customWidth="1"/>
    <col min="10498" max="10498" width="35.6640625" customWidth="1"/>
    <col min="10499" max="10499" width="11.1640625" bestFit="1" customWidth="1"/>
    <col min="10500" max="10500" width="12.5" customWidth="1"/>
    <col min="10501" max="10501" width="11.1640625" bestFit="1" customWidth="1"/>
    <col min="10502" max="10502" width="9" customWidth="1"/>
    <col min="10503" max="10503" width="11.1640625" bestFit="1" customWidth="1"/>
    <col min="10504" max="10504" width="9.1640625" bestFit="1" customWidth="1"/>
    <col min="10505" max="10505" width="11.1640625" bestFit="1" customWidth="1"/>
    <col min="10506" max="10506" width="8.6640625" customWidth="1"/>
    <col min="10507" max="10507" width="11.1640625" bestFit="1" customWidth="1"/>
    <col min="10508" max="10508" width="6.5" bestFit="1" customWidth="1"/>
    <col min="10509" max="10509" width="11.1640625" bestFit="1" customWidth="1"/>
    <col min="10511" max="10511" width="16" customWidth="1"/>
    <col min="10753" max="10753" width="10.6640625" customWidth="1"/>
    <col min="10754" max="10754" width="35.6640625" customWidth="1"/>
    <col min="10755" max="10755" width="11.1640625" bestFit="1" customWidth="1"/>
    <col min="10756" max="10756" width="12.5" customWidth="1"/>
    <col min="10757" max="10757" width="11.1640625" bestFit="1" customWidth="1"/>
    <col min="10758" max="10758" width="9" customWidth="1"/>
    <col min="10759" max="10759" width="11.1640625" bestFit="1" customWidth="1"/>
    <col min="10760" max="10760" width="9.1640625" bestFit="1" customWidth="1"/>
    <col min="10761" max="10761" width="11.1640625" bestFit="1" customWidth="1"/>
    <col min="10762" max="10762" width="8.6640625" customWidth="1"/>
    <col min="10763" max="10763" width="11.1640625" bestFit="1" customWidth="1"/>
    <col min="10764" max="10764" width="6.5" bestFit="1" customWidth="1"/>
    <col min="10765" max="10765" width="11.1640625" bestFit="1" customWidth="1"/>
    <col min="10767" max="10767" width="16" customWidth="1"/>
    <col min="11009" max="11009" width="10.6640625" customWidth="1"/>
    <col min="11010" max="11010" width="35.6640625" customWidth="1"/>
    <col min="11011" max="11011" width="11.1640625" bestFit="1" customWidth="1"/>
    <col min="11012" max="11012" width="12.5" customWidth="1"/>
    <col min="11013" max="11013" width="11.1640625" bestFit="1" customWidth="1"/>
    <col min="11014" max="11014" width="9" customWidth="1"/>
    <col min="11015" max="11015" width="11.1640625" bestFit="1" customWidth="1"/>
    <col min="11016" max="11016" width="9.1640625" bestFit="1" customWidth="1"/>
    <col min="11017" max="11017" width="11.1640625" bestFit="1" customWidth="1"/>
    <col min="11018" max="11018" width="8.6640625" customWidth="1"/>
    <col min="11019" max="11019" width="11.1640625" bestFit="1" customWidth="1"/>
    <col min="11020" max="11020" width="6.5" bestFit="1" customWidth="1"/>
    <col min="11021" max="11021" width="11.1640625" bestFit="1" customWidth="1"/>
    <col min="11023" max="11023" width="16" customWidth="1"/>
    <col min="11265" max="11265" width="10.6640625" customWidth="1"/>
    <col min="11266" max="11266" width="35.6640625" customWidth="1"/>
    <col min="11267" max="11267" width="11.1640625" bestFit="1" customWidth="1"/>
    <col min="11268" max="11268" width="12.5" customWidth="1"/>
    <col min="11269" max="11269" width="11.1640625" bestFit="1" customWidth="1"/>
    <col min="11270" max="11270" width="9" customWidth="1"/>
    <col min="11271" max="11271" width="11.1640625" bestFit="1" customWidth="1"/>
    <col min="11272" max="11272" width="9.1640625" bestFit="1" customWidth="1"/>
    <col min="11273" max="11273" width="11.1640625" bestFit="1" customWidth="1"/>
    <col min="11274" max="11274" width="8.6640625" customWidth="1"/>
    <col min="11275" max="11275" width="11.1640625" bestFit="1" customWidth="1"/>
    <col min="11276" max="11276" width="6.5" bestFit="1" customWidth="1"/>
    <col min="11277" max="11277" width="11.1640625" bestFit="1" customWidth="1"/>
    <col min="11279" max="11279" width="16" customWidth="1"/>
    <col min="11521" max="11521" width="10.6640625" customWidth="1"/>
    <col min="11522" max="11522" width="35.6640625" customWidth="1"/>
    <col min="11523" max="11523" width="11.1640625" bestFit="1" customWidth="1"/>
    <col min="11524" max="11524" width="12.5" customWidth="1"/>
    <col min="11525" max="11525" width="11.1640625" bestFit="1" customWidth="1"/>
    <col min="11526" max="11526" width="9" customWidth="1"/>
    <col min="11527" max="11527" width="11.1640625" bestFit="1" customWidth="1"/>
    <col min="11528" max="11528" width="9.1640625" bestFit="1" customWidth="1"/>
    <col min="11529" max="11529" width="11.1640625" bestFit="1" customWidth="1"/>
    <col min="11530" max="11530" width="8.6640625" customWidth="1"/>
    <col min="11531" max="11531" width="11.1640625" bestFit="1" customWidth="1"/>
    <col min="11532" max="11532" width="6.5" bestFit="1" customWidth="1"/>
    <col min="11533" max="11533" width="11.1640625" bestFit="1" customWidth="1"/>
    <col min="11535" max="11535" width="16" customWidth="1"/>
    <col min="11777" max="11777" width="10.6640625" customWidth="1"/>
    <col min="11778" max="11778" width="35.6640625" customWidth="1"/>
    <col min="11779" max="11779" width="11.1640625" bestFit="1" customWidth="1"/>
    <col min="11780" max="11780" width="12.5" customWidth="1"/>
    <col min="11781" max="11781" width="11.1640625" bestFit="1" customWidth="1"/>
    <col min="11782" max="11782" width="9" customWidth="1"/>
    <col min="11783" max="11783" width="11.1640625" bestFit="1" customWidth="1"/>
    <col min="11784" max="11784" width="9.1640625" bestFit="1" customWidth="1"/>
    <col min="11785" max="11785" width="11.1640625" bestFit="1" customWidth="1"/>
    <col min="11786" max="11786" width="8.6640625" customWidth="1"/>
    <col min="11787" max="11787" width="11.1640625" bestFit="1" customWidth="1"/>
    <col min="11788" max="11788" width="6.5" bestFit="1" customWidth="1"/>
    <col min="11789" max="11789" width="11.1640625" bestFit="1" customWidth="1"/>
    <col min="11791" max="11791" width="16" customWidth="1"/>
    <col min="12033" max="12033" width="10.6640625" customWidth="1"/>
    <col min="12034" max="12034" width="35.6640625" customWidth="1"/>
    <col min="12035" max="12035" width="11.1640625" bestFit="1" customWidth="1"/>
    <col min="12036" max="12036" width="12.5" customWidth="1"/>
    <col min="12037" max="12037" width="11.1640625" bestFit="1" customWidth="1"/>
    <col min="12038" max="12038" width="9" customWidth="1"/>
    <col min="12039" max="12039" width="11.1640625" bestFit="1" customWidth="1"/>
    <col min="12040" max="12040" width="9.1640625" bestFit="1" customWidth="1"/>
    <col min="12041" max="12041" width="11.1640625" bestFit="1" customWidth="1"/>
    <col min="12042" max="12042" width="8.6640625" customWidth="1"/>
    <col min="12043" max="12043" width="11.1640625" bestFit="1" customWidth="1"/>
    <col min="12044" max="12044" width="6.5" bestFit="1" customWidth="1"/>
    <col min="12045" max="12045" width="11.1640625" bestFit="1" customWidth="1"/>
    <col min="12047" max="12047" width="16" customWidth="1"/>
    <col min="12289" max="12289" width="10.6640625" customWidth="1"/>
    <col min="12290" max="12290" width="35.6640625" customWidth="1"/>
    <col min="12291" max="12291" width="11.1640625" bestFit="1" customWidth="1"/>
    <col min="12292" max="12292" width="12.5" customWidth="1"/>
    <col min="12293" max="12293" width="11.1640625" bestFit="1" customWidth="1"/>
    <col min="12294" max="12294" width="9" customWidth="1"/>
    <col min="12295" max="12295" width="11.1640625" bestFit="1" customWidth="1"/>
    <col min="12296" max="12296" width="9.1640625" bestFit="1" customWidth="1"/>
    <col min="12297" max="12297" width="11.1640625" bestFit="1" customWidth="1"/>
    <col min="12298" max="12298" width="8.6640625" customWidth="1"/>
    <col min="12299" max="12299" width="11.1640625" bestFit="1" customWidth="1"/>
    <col min="12300" max="12300" width="6.5" bestFit="1" customWidth="1"/>
    <col min="12301" max="12301" width="11.1640625" bestFit="1" customWidth="1"/>
    <col min="12303" max="12303" width="16" customWidth="1"/>
    <col min="12545" max="12545" width="10.6640625" customWidth="1"/>
    <col min="12546" max="12546" width="35.6640625" customWidth="1"/>
    <col min="12547" max="12547" width="11.1640625" bestFit="1" customWidth="1"/>
    <col min="12548" max="12548" width="12.5" customWidth="1"/>
    <col min="12549" max="12549" width="11.1640625" bestFit="1" customWidth="1"/>
    <col min="12550" max="12550" width="9" customWidth="1"/>
    <col min="12551" max="12551" width="11.1640625" bestFit="1" customWidth="1"/>
    <col min="12552" max="12552" width="9.1640625" bestFit="1" customWidth="1"/>
    <col min="12553" max="12553" width="11.1640625" bestFit="1" customWidth="1"/>
    <col min="12554" max="12554" width="8.6640625" customWidth="1"/>
    <col min="12555" max="12555" width="11.1640625" bestFit="1" customWidth="1"/>
    <col min="12556" max="12556" width="6.5" bestFit="1" customWidth="1"/>
    <col min="12557" max="12557" width="11.1640625" bestFit="1" customWidth="1"/>
    <col min="12559" max="12559" width="16" customWidth="1"/>
    <col min="12801" max="12801" width="10.6640625" customWidth="1"/>
    <col min="12802" max="12802" width="35.6640625" customWidth="1"/>
    <col min="12803" max="12803" width="11.1640625" bestFit="1" customWidth="1"/>
    <col min="12804" max="12804" width="12.5" customWidth="1"/>
    <col min="12805" max="12805" width="11.1640625" bestFit="1" customWidth="1"/>
    <col min="12806" max="12806" width="9" customWidth="1"/>
    <col min="12807" max="12807" width="11.1640625" bestFit="1" customWidth="1"/>
    <col min="12808" max="12808" width="9.1640625" bestFit="1" customWidth="1"/>
    <col min="12809" max="12809" width="11.1640625" bestFit="1" customWidth="1"/>
    <col min="12810" max="12810" width="8.6640625" customWidth="1"/>
    <col min="12811" max="12811" width="11.1640625" bestFit="1" customWidth="1"/>
    <col min="12812" max="12812" width="6.5" bestFit="1" customWidth="1"/>
    <col min="12813" max="12813" width="11.1640625" bestFit="1" customWidth="1"/>
    <col min="12815" max="12815" width="16" customWidth="1"/>
    <col min="13057" max="13057" width="10.6640625" customWidth="1"/>
    <col min="13058" max="13058" width="35.6640625" customWidth="1"/>
    <col min="13059" max="13059" width="11.1640625" bestFit="1" customWidth="1"/>
    <col min="13060" max="13060" width="12.5" customWidth="1"/>
    <col min="13061" max="13061" width="11.1640625" bestFit="1" customWidth="1"/>
    <col min="13062" max="13062" width="9" customWidth="1"/>
    <col min="13063" max="13063" width="11.1640625" bestFit="1" customWidth="1"/>
    <col min="13064" max="13064" width="9.1640625" bestFit="1" customWidth="1"/>
    <col min="13065" max="13065" width="11.1640625" bestFit="1" customWidth="1"/>
    <col min="13066" max="13066" width="8.6640625" customWidth="1"/>
    <col min="13067" max="13067" width="11.1640625" bestFit="1" customWidth="1"/>
    <col min="13068" max="13068" width="6.5" bestFit="1" customWidth="1"/>
    <col min="13069" max="13069" width="11.1640625" bestFit="1" customWidth="1"/>
    <col min="13071" max="13071" width="16" customWidth="1"/>
    <col min="13313" max="13313" width="10.6640625" customWidth="1"/>
    <col min="13314" max="13314" width="35.6640625" customWidth="1"/>
    <col min="13315" max="13315" width="11.1640625" bestFit="1" customWidth="1"/>
    <col min="13316" max="13316" width="12.5" customWidth="1"/>
    <col min="13317" max="13317" width="11.1640625" bestFit="1" customWidth="1"/>
    <col min="13318" max="13318" width="9" customWidth="1"/>
    <col min="13319" max="13319" width="11.1640625" bestFit="1" customWidth="1"/>
    <col min="13320" max="13320" width="9.1640625" bestFit="1" customWidth="1"/>
    <col min="13321" max="13321" width="11.1640625" bestFit="1" customWidth="1"/>
    <col min="13322" max="13322" width="8.6640625" customWidth="1"/>
    <col min="13323" max="13323" width="11.1640625" bestFit="1" customWidth="1"/>
    <col min="13324" max="13324" width="6.5" bestFit="1" customWidth="1"/>
    <col min="13325" max="13325" width="11.1640625" bestFit="1" customWidth="1"/>
    <col min="13327" max="13327" width="16" customWidth="1"/>
    <col min="13569" max="13569" width="10.6640625" customWidth="1"/>
    <col min="13570" max="13570" width="35.6640625" customWidth="1"/>
    <col min="13571" max="13571" width="11.1640625" bestFit="1" customWidth="1"/>
    <col min="13572" max="13572" width="12.5" customWidth="1"/>
    <col min="13573" max="13573" width="11.1640625" bestFit="1" customWidth="1"/>
    <col min="13574" max="13574" width="9" customWidth="1"/>
    <col min="13575" max="13575" width="11.1640625" bestFit="1" customWidth="1"/>
    <col min="13576" max="13576" width="9.1640625" bestFit="1" customWidth="1"/>
    <col min="13577" max="13577" width="11.1640625" bestFit="1" customWidth="1"/>
    <col min="13578" max="13578" width="8.6640625" customWidth="1"/>
    <col min="13579" max="13579" width="11.1640625" bestFit="1" customWidth="1"/>
    <col min="13580" max="13580" width="6.5" bestFit="1" customWidth="1"/>
    <col min="13581" max="13581" width="11.1640625" bestFit="1" customWidth="1"/>
    <col min="13583" max="13583" width="16" customWidth="1"/>
    <col min="13825" max="13825" width="10.6640625" customWidth="1"/>
    <col min="13826" max="13826" width="35.6640625" customWidth="1"/>
    <col min="13827" max="13827" width="11.1640625" bestFit="1" customWidth="1"/>
    <col min="13828" max="13828" width="12.5" customWidth="1"/>
    <col min="13829" max="13829" width="11.1640625" bestFit="1" customWidth="1"/>
    <col min="13830" max="13830" width="9" customWidth="1"/>
    <col min="13831" max="13831" width="11.1640625" bestFit="1" customWidth="1"/>
    <col min="13832" max="13832" width="9.1640625" bestFit="1" customWidth="1"/>
    <col min="13833" max="13833" width="11.1640625" bestFit="1" customWidth="1"/>
    <col min="13834" max="13834" width="8.6640625" customWidth="1"/>
    <col min="13835" max="13835" width="11.1640625" bestFit="1" customWidth="1"/>
    <col min="13836" max="13836" width="6.5" bestFit="1" customWidth="1"/>
    <col min="13837" max="13837" width="11.1640625" bestFit="1" customWidth="1"/>
    <col min="13839" max="13839" width="16" customWidth="1"/>
    <col min="14081" max="14081" width="10.6640625" customWidth="1"/>
    <col min="14082" max="14082" width="35.6640625" customWidth="1"/>
    <col min="14083" max="14083" width="11.1640625" bestFit="1" customWidth="1"/>
    <col min="14084" max="14084" width="12.5" customWidth="1"/>
    <col min="14085" max="14085" width="11.1640625" bestFit="1" customWidth="1"/>
    <col min="14086" max="14086" width="9" customWidth="1"/>
    <col min="14087" max="14087" width="11.1640625" bestFit="1" customWidth="1"/>
    <col min="14088" max="14088" width="9.1640625" bestFit="1" customWidth="1"/>
    <col min="14089" max="14089" width="11.1640625" bestFit="1" customWidth="1"/>
    <col min="14090" max="14090" width="8.6640625" customWidth="1"/>
    <col min="14091" max="14091" width="11.1640625" bestFit="1" customWidth="1"/>
    <col min="14092" max="14092" width="6.5" bestFit="1" customWidth="1"/>
    <col min="14093" max="14093" width="11.1640625" bestFit="1" customWidth="1"/>
    <col min="14095" max="14095" width="16" customWidth="1"/>
    <col min="14337" max="14337" width="10.6640625" customWidth="1"/>
    <col min="14338" max="14338" width="35.6640625" customWidth="1"/>
    <col min="14339" max="14339" width="11.1640625" bestFit="1" customWidth="1"/>
    <col min="14340" max="14340" width="12.5" customWidth="1"/>
    <col min="14341" max="14341" width="11.1640625" bestFit="1" customWidth="1"/>
    <col min="14342" max="14342" width="9" customWidth="1"/>
    <col min="14343" max="14343" width="11.1640625" bestFit="1" customWidth="1"/>
    <col min="14344" max="14344" width="9.1640625" bestFit="1" customWidth="1"/>
    <col min="14345" max="14345" width="11.1640625" bestFit="1" customWidth="1"/>
    <col min="14346" max="14346" width="8.6640625" customWidth="1"/>
    <col min="14347" max="14347" width="11.1640625" bestFit="1" customWidth="1"/>
    <col min="14348" max="14348" width="6.5" bestFit="1" customWidth="1"/>
    <col min="14349" max="14349" width="11.1640625" bestFit="1" customWidth="1"/>
    <col min="14351" max="14351" width="16" customWidth="1"/>
    <col min="14593" max="14593" width="10.6640625" customWidth="1"/>
    <col min="14594" max="14594" width="35.6640625" customWidth="1"/>
    <col min="14595" max="14595" width="11.1640625" bestFit="1" customWidth="1"/>
    <col min="14596" max="14596" width="12.5" customWidth="1"/>
    <col min="14597" max="14597" width="11.1640625" bestFit="1" customWidth="1"/>
    <col min="14598" max="14598" width="9" customWidth="1"/>
    <col min="14599" max="14599" width="11.1640625" bestFit="1" customWidth="1"/>
    <col min="14600" max="14600" width="9.1640625" bestFit="1" customWidth="1"/>
    <col min="14601" max="14601" width="11.1640625" bestFit="1" customWidth="1"/>
    <col min="14602" max="14602" width="8.6640625" customWidth="1"/>
    <col min="14603" max="14603" width="11.1640625" bestFit="1" customWidth="1"/>
    <col min="14604" max="14604" width="6.5" bestFit="1" customWidth="1"/>
    <col min="14605" max="14605" width="11.1640625" bestFit="1" customWidth="1"/>
    <col min="14607" max="14607" width="16" customWidth="1"/>
    <col min="14849" max="14849" width="10.6640625" customWidth="1"/>
    <col min="14850" max="14850" width="35.6640625" customWidth="1"/>
    <col min="14851" max="14851" width="11.1640625" bestFit="1" customWidth="1"/>
    <col min="14852" max="14852" width="12.5" customWidth="1"/>
    <col min="14853" max="14853" width="11.1640625" bestFit="1" customWidth="1"/>
    <col min="14854" max="14854" width="9" customWidth="1"/>
    <col min="14855" max="14855" width="11.1640625" bestFit="1" customWidth="1"/>
    <col min="14856" max="14856" width="9.1640625" bestFit="1" customWidth="1"/>
    <col min="14857" max="14857" width="11.1640625" bestFit="1" customWidth="1"/>
    <col min="14858" max="14858" width="8.6640625" customWidth="1"/>
    <col min="14859" max="14859" width="11.1640625" bestFit="1" customWidth="1"/>
    <col min="14860" max="14860" width="6.5" bestFit="1" customWidth="1"/>
    <col min="14861" max="14861" width="11.1640625" bestFit="1" customWidth="1"/>
    <col min="14863" max="14863" width="16" customWidth="1"/>
    <col min="15105" max="15105" width="10.6640625" customWidth="1"/>
    <col min="15106" max="15106" width="35.6640625" customWidth="1"/>
    <col min="15107" max="15107" width="11.1640625" bestFit="1" customWidth="1"/>
    <col min="15108" max="15108" width="12.5" customWidth="1"/>
    <col min="15109" max="15109" width="11.1640625" bestFit="1" customWidth="1"/>
    <col min="15110" max="15110" width="9" customWidth="1"/>
    <col min="15111" max="15111" width="11.1640625" bestFit="1" customWidth="1"/>
    <col min="15112" max="15112" width="9.1640625" bestFit="1" customWidth="1"/>
    <col min="15113" max="15113" width="11.1640625" bestFit="1" customWidth="1"/>
    <col min="15114" max="15114" width="8.6640625" customWidth="1"/>
    <col min="15115" max="15115" width="11.1640625" bestFit="1" customWidth="1"/>
    <col min="15116" max="15116" width="6.5" bestFit="1" customWidth="1"/>
    <col min="15117" max="15117" width="11.1640625" bestFit="1" customWidth="1"/>
    <col min="15119" max="15119" width="16" customWidth="1"/>
    <col min="15361" max="15361" width="10.6640625" customWidth="1"/>
    <col min="15362" max="15362" width="35.6640625" customWidth="1"/>
    <col min="15363" max="15363" width="11.1640625" bestFit="1" customWidth="1"/>
    <col min="15364" max="15364" width="12.5" customWidth="1"/>
    <col min="15365" max="15365" width="11.1640625" bestFit="1" customWidth="1"/>
    <col min="15366" max="15366" width="9" customWidth="1"/>
    <col min="15367" max="15367" width="11.1640625" bestFit="1" customWidth="1"/>
    <col min="15368" max="15368" width="9.1640625" bestFit="1" customWidth="1"/>
    <col min="15369" max="15369" width="11.1640625" bestFit="1" customWidth="1"/>
    <col min="15370" max="15370" width="8.6640625" customWidth="1"/>
    <col min="15371" max="15371" width="11.1640625" bestFit="1" customWidth="1"/>
    <col min="15372" max="15372" width="6.5" bestFit="1" customWidth="1"/>
    <col min="15373" max="15373" width="11.1640625" bestFit="1" customWidth="1"/>
    <col min="15375" max="15375" width="16" customWidth="1"/>
    <col min="15617" max="15617" width="10.6640625" customWidth="1"/>
    <col min="15618" max="15618" width="35.6640625" customWidth="1"/>
    <col min="15619" max="15619" width="11.1640625" bestFit="1" customWidth="1"/>
    <col min="15620" max="15620" width="12.5" customWidth="1"/>
    <col min="15621" max="15621" width="11.1640625" bestFit="1" customWidth="1"/>
    <col min="15622" max="15622" width="9" customWidth="1"/>
    <col min="15623" max="15623" width="11.1640625" bestFit="1" customWidth="1"/>
    <col min="15624" max="15624" width="9.1640625" bestFit="1" customWidth="1"/>
    <col min="15625" max="15625" width="11.1640625" bestFit="1" customWidth="1"/>
    <col min="15626" max="15626" width="8.6640625" customWidth="1"/>
    <col min="15627" max="15627" width="11.1640625" bestFit="1" customWidth="1"/>
    <col min="15628" max="15628" width="6.5" bestFit="1" customWidth="1"/>
    <col min="15629" max="15629" width="11.1640625" bestFit="1" customWidth="1"/>
    <col min="15631" max="15631" width="16" customWidth="1"/>
    <col min="15873" max="15873" width="10.6640625" customWidth="1"/>
    <col min="15874" max="15874" width="35.6640625" customWidth="1"/>
    <col min="15875" max="15875" width="11.1640625" bestFit="1" customWidth="1"/>
    <col min="15876" max="15876" width="12.5" customWidth="1"/>
    <col min="15877" max="15877" width="11.1640625" bestFit="1" customWidth="1"/>
    <col min="15878" max="15878" width="9" customWidth="1"/>
    <col min="15879" max="15879" width="11.1640625" bestFit="1" customWidth="1"/>
    <col min="15880" max="15880" width="9.1640625" bestFit="1" customWidth="1"/>
    <col min="15881" max="15881" width="11.1640625" bestFit="1" customWidth="1"/>
    <col min="15882" max="15882" width="8.6640625" customWidth="1"/>
    <col min="15883" max="15883" width="11.1640625" bestFit="1" customWidth="1"/>
    <col min="15884" max="15884" width="6.5" bestFit="1" customWidth="1"/>
    <col min="15885" max="15885" width="11.1640625" bestFit="1" customWidth="1"/>
    <col min="15887" max="15887" width="16" customWidth="1"/>
    <col min="16129" max="16129" width="10.6640625" customWidth="1"/>
    <col min="16130" max="16130" width="35.6640625" customWidth="1"/>
    <col min="16131" max="16131" width="11.1640625" bestFit="1" customWidth="1"/>
    <col min="16132" max="16132" width="12.5" customWidth="1"/>
    <col min="16133" max="16133" width="11.1640625" bestFit="1" customWidth="1"/>
    <col min="16134" max="16134" width="9" customWidth="1"/>
    <col min="16135" max="16135" width="11.1640625" bestFit="1" customWidth="1"/>
    <col min="16136" max="16136" width="9.1640625" bestFit="1" customWidth="1"/>
    <col min="16137" max="16137" width="11.1640625" bestFit="1" customWidth="1"/>
    <col min="16138" max="16138" width="8.6640625" customWidth="1"/>
    <col min="16139" max="16139" width="11.1640625" bestFit="1" customWidth="1"/>
    <col min="16140" max="16140" width="6.5" bestFit="1" customWidth="1"/>
    <col min="16141" max="16141" width="11.1640625" bestFit="1" customWidth="1"/>
    <col min="16143" max="16143" width="16" customWidth="1"/>
  </cols>
  <sheetData>
    <row r="1" spans="1:17" ht="31.5" customHeight="1" x14ac:dyDescent="0.2">
      <c r="A1" s="85"/>
      <c r="B1" s="75"/>
      <c r="C1" s="88"/>
      <c r="D1" s="88"/>
      <c r="G1" s="90"/>
      <c r="H1" s="90"/>
      <c r="K1" s="335" t="s">
        <v>441</v>
      </c>
      <c r="L1" s="335"/>
      <c r="M1" s="335"/>
      <c r="N1" s="335"/>
      <c r="O1" s="335"/>
      <c r="P1" s="39"/>
      <c r="Q1" s="39"/>
    </row>
    <row r="2" spans="1:17" ht="23.25" customHeight="1" x14ac:dyDescent="0.25">
      <c r="A2" s="331" t="s">
        <v>381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91"/>
    </row>
    <row r="3" spans="1:17" s="24" customFormat="1" ht="29.25" customHeight="1" x14ac:dyDescent="0.2">
      <c r="A3" s="367" t="s">
        <v>382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M3" s="336" t="s">
        <v>383</v>
      </c>
      <c r="N3" s="336"/>
      <c r="O3" s="336"/>
    </row>
    <row r="4" spans="1:17" ht="109.5" customHeight="1" x14ac:dyDescent="0.2">
      <c r="A4" s="365">
        <v>14</v>
      </c>
      <c r="B4" s="365" t="s">
        <v>364</v>
      </c>
      <c r="C4" s="368" t="s">
        <v>384</v>
      </c>
      <c r="D4" s="368"/>
      <c r="E4" s="368" t="s">
        <v>385</v>
      </c>
      <c r="F4" s="368"/>
      <c r="G4" s="369" t="s">
        <v>386</v>
      </c>
      <c r="H4" s="369"/>
      <c r="I4" s="370" t="s">
        <v>387</v>
      </c>
      <c r="J4" s="370"/>
      <c r="K4" s="365" t="s">
        <v>369</v>
      </c>
      <c r="L4" s="365"/>
      <c r="M4" s="366" t="s">
        <v>370</v>
      </c>
      <c r="N4" s="366"/>
      <c r="O4" s="43" t="s">
        <v>371</v>
      </c>
      <c r="P4" s="92"/>
    </row>
    <row r="5" spans="1:17" s="95" customFormat="1" ht="25.5" x14ac:dyDescent="0.2">
      <c r="A5" s="365"/>
      <c r="B5" s="365"/>
      <c r="C5" s="93" t="s">
        <v>388</v>
      </c>
      <c r="D5" s="93" t="s">
        <v>389</v>
      </c>
      <c r="E5" s="93" t="s">
        <v>388</v>
      </c>
      <c r="F5" s="93" t="s">
        <v>389</v>
      </c>
      <c r="G5" s="93" t="s">
        <v>388</v>
      </c>
      <c r="H5" s="93" t="s">
        <v>389</v>
      </c>
      <c r="I5" s="93" t="s">
        <v>388</v>
      </c>
      <c r="J5" s="93" t="s">
        <v>389</v>
      </c>
      <c r="K5" s="93" t="s">
        <v>388</v>
      </c>
      <c r="L5" s="93" t="s">
        <v>389</v>
      </c>
      <c r="M5" s="93" t="s">
        <v>388</v>
      </c>
      <c r="N5" s="93" t="s">
        <v>389</v>
      </c>
      <c r="O5" s="44" t="s">
        <v>374</v>
      </c>
      <c r="P5" s="94"/>
    </row>
    <row r="6" spans="1:17" ht="25.5" x14ac:dyDescent="0.2">
      <c r="A6" s="50">
        <v>560002</v>
      </c>
      <c r="B6" s="51" t="s">
        <v>8</v>
      </c>
      <c r="C6" s="52">
        <v>1652</v>
      </c>
      <c r="D6" s="52">
        <v>0</v>
      </c>
      <c r="E6" s="96">
        <v>3967</v>
      </c>
      <c r="F6" s="96">
        <v>0</v>
      </c>
      <c r="G6" s="97">
        <v>0.41639999999999999</v>
      </c>
      <c r="H6" s="97">
        <v>0</v>
      </c>
      <c r="I6" s="55">
        <v>3.57</v>
      </c>
      <c r="J6" s="55">
        <v>0</v>
      </c>
      <c r="K6" s="56">
        <v>3.57</v>
      </c>
      <c r="L6" s="56">
        <v>0</v>
      </c>
      <c r="M6" s="98"/>
      <c r="N6" s="99"/>
      <c r="O6" s="100">
        <v>3.57</v>
      </c>
    </row>
    <row r="7" spans="1:17" ht="25.5" x14ac:dyDescent="0.2">
      <c r="A7" s="50">
        <v>560014</v>
      </c>
      <c r="B7" s="51" t="s">
        <v>19</v>
      </c>
      <c r="C7" s="52">
        <v>464</v>
      </c>
      <c r="D7" s="52">
        <v>0</v>
      </c>
      <c r="E7" s="96">
        <v>891</v>
      </c>
      <c r="F7" s="96">
        <v>0</v>
      </c>
      <c r="G7" s="97">
        <v>0.52080000000000004</v>
      </c>
      <c r="H7" s="97">
        <v>0</v>
      </c>
      <c r="I7" s="55">
        <v>4.49</v>
      </c>
      <c r="J7" s="55">
        <v>0</v>
      </c>
      <c r="K7" s="56">
        <v>4.49</v>
      </c>
      <c r="L7" s="56">
        <v>0</v>
      </c>
      <c r="M7" s="98"/>
      <c r="N7" s="99"/>
      <c r="O7" s="100">
        <v>4.49</v>
      </c>
    </row>
    <row r="8" spans="1:17" x14ac:dyDescent="0.2">
      <c r="A8" s="50">
        <v>560017</v>
      </c>
      <c r="B8" s="51" t="s">
        <v>20</v>
      </c>
      <c r="C8" s="52">
        <v>12030</v>
      </c>
      <c r="D8" s="52">
        <v>0</v>
      </c>
      <c r="E8" s="96">
        <v>18520</v>
      </c>
      <c r="F8" s="96">
        <v>0</v>
      </c>
      <c r="G8" s="97">
        <v>0.64959999999999996</v>
      </c>
      <c r="H8" s="97">
        <v>0</v>
      </c>
      <c r="I8" s="55">
        <v>5</v>
      </c>
      <c r="J8" s="55">
        <v>0</v>
      </c>
      <c r="K8" s="56">
        <v>5</v>
      </c>
      <c r="L8" s="56">
        <v>0</v>
      </c>
      <c r="M8" s="98"/>
      <c r="N8" s="99"/>
      <c r="O8" s="100">
        <v>5</v>
      </c>
    </row>
    <row r="9" spans="1:17" x14ac:dyDescent="0.2">
      <c r="A9" s="50">
        <v>560019</v>
      </c>
      <c r="B9" s="51" t="s">
        <v>21</v>
      </c>
      <c r="C9" s="52">
        <v>13344</v>
      </c>
      <c r="D9" s="52">
        <v>1291</v>
      </c>
      <c r="E9" s="96">
        <v>21273</v>
      </c>
      <c r="F9" s="96">
        <v>2308</v>
      </c>
      <c r="G9" s="97">
        <v>0.62729999999999997</v>
      </c>
      <c r="H9" s="97">
        <v>0.55940000000000001</v>
      </c>
      <c r="I9" s="55">
        <v>5</v>
      </c>
      <c r="J9" s="55">
        <v>5</v>
      </c>
      <c r="K9" s="56">
        <v>4.8</v>
      </c>
      <c r="L9" s="56">
        <v>0.2</v>
      </c>
      <c r="M9" s="101"/>
      <c r="N9" s="99"/>
      <c r="O9" s="100">
        <v>5</v>
      </c>
    </row>
    <row r="10" spans="1:17" x14ac:dyDescent="0.2">
      <c r="A10" s="50">
        <v>560021</v>
      </c>
      <c r="B10" s="51" t="s">
        <v>22</v>
      </c>
      <c r="C10" s="52">
        <v>9339</v>
      </c>
      <c r="D10" s="52">
        <v>33837</v>
      </c>
      <c r="E10" s="96">
        <v>13589</v>
      </c>
      <c r="F10" s="96">
        <v>64671</v>
      </c>
      <c r="G10" s="97">
        <v>0.68720000000000003</v>
      </c>
      <c r="H10" s="97">
        <v>0.5232</v>
      </c>
      <c r="I10" s="55">
        <v>5</v>
      </c>
      <c r="J10" s="55">
        <v>4.99</v>
      </c>
      <c r="K10" s="56">
        <v>2.95</v>
      </c>
      <c r="L10" s="56">
        <v>2.0499999999999998</v>
      </c>
      <c r="M10" s="101"/>
      <c r="N10" s="99"/>
      <c r="O10" s="100">
        <v>5</v>
      </c>
    </row>
    <row r="11" spans="1:17" x14ac:dyDescent="0.2">
      <c r="A11" s="50">
        <v>560022</v>
      </c>
      <c r="B11" s="51" t="s">
        <v>23</v>
      </c>
      <c r="C11" s="52">
        <v>10066</v>
      </c>
      <c r="D11" s="52">
        <v>22775</v>
      </c>
      <c r="E11" s="96">
        <v>16183</v>
      </c>
      <c r="F11" s="96">
        <v>40766</v>
      </c>
      <c r="G11" s="97">
        <v>0.622</v>
      </c>
      <c r="H11" s="97">
        <v>0.55869999999999997</v>
      </c>
      <c r="I11" s="55">
        <v>5</v>
      </c>
      <c r="J11" s="55">
        <v>5</v>
      </c>
      <c r="K11" s="56">
        <v>0</v>
      </c>
      <c r="L11" s="56">
        <v>1.3</v>
      </c>
      <c r="M11" s="102">
        <v>1</v>
      </c>
      <c r="N11" s="99"/>
      <c r="O11" s="100">
        <v>1.3</v>
      </c>
    </row>
    <row r="12" spans="1:17" x14ac:dyDescent="0.2">
      <c r="A12" s="50">
        <v>560024</v>
      </c>
      <c r="B12" s="51" t="s">
        <v>24</v>
      </c>
      <c r="C12" s="52">
        <v>175</v>
      </c>
      <c r="D12" s="52">
        <v>44006</v>
      </c>
      <c r="E12" s="96">
        <v>481</v>
      </c>
      <c r="F12" s="96">
        <v>88995</v>
      </c>
      <c r="G12" s="97">
        <v>0.36380000000000001</v>
      </c>
      <c r="H12" s="97">
        <v>0.4945</v>
      </c>
      <c r="I12" s="55">
        <v>3.11</v>
      </c>
      <c r="J12" s="55">
        <v>4.71</v>
      </c>
      <c r="K12" s="56">
        <v>0.16</v>
      </c>
      <c r="L12" s="56">
        <v>4.47</v>
      </c>
      <c r="M12" s="101"/>
      <c r="N12" s="99"/>
      <c r="O12" s="100">
        <v>4.63</v>
      </c>
    </row>
    <row r="13" spans="1:17" ht="25.5" x14ac:dyDescent="0.2">
      <c r="A13" s="50">
        <v>560026</v>
      </c>
      <c r="B13" s="51" t="s">
        <v>25</v>
      </c>
      <c r="C13" s="52">
        <v>11810</v>
      </c>
      <c r="D13" s="52">
        <v>15560</v>
      </c>
      <c r="E13" s="96">
        <v>22615</v>
      </c>
      <c r="F13" s="96">
        <v>36671</v>
      </c>
      <c r="G13" s="97">
        <v>0.5222</v>
      </c>
      <c r="H13" s="97">
        <v>0.42430000000000001</v>
      </c>
      <c r="I13" s="55">
        <v>4.5</v>
      </c>
      <c r="J13" s="55">
        <v>4.0199999999999996</v>
      </c>
      <c r="K13" s="56">
        <v>3.74</v>
      </c>
      <c r="L13" s="56">
        <v>0.68</v>
      </c>
      <c r="M13" s="101"/>
      <c r="N13" s="99"/>
      <c r="O13" s="100">
        <v>4.42</v>
      </c>
    </row>
    <row r="14" spans="1:17" x14ac:dyDescent="0.2">
      <c r="A14" s="50">
        <v>560032</v>
      </c>
      <c r="B14" s="51" t="s">
        <v>27</v>
      </c>
      <c r="C14" s="52">
        <v>1377</v>
      </c>
      <c r="D14" s="52">
        <v>0</v>
      </c>
      <c r="E14" s="96">
        <v>5193</v>
      </c>
      <c r="F14" s="96">
        <v>0</v>
      </c>
      <c r="G14" s="97">
        <v>0.26519999999999999</v>
      </c>
      <c r="H14" s="97">
        <v>0</v>
      </c>
      <c r="I14" s="55">
        <v>2.25</v>
      </c>
      <c r="J14" s="55">
        <v>0</v>
      </c>
      <c r="K14" s="56">
        <v>2.25</v>
      </c>
      <c r="L14" s="56">
        <v>0</v>
      </c>
      <c r="M14" s="101"/>
      <c r="N14" s="99"/>
      <c r="O14" s="100">
        <v>2.25</v>
      </c>
    </row>
    <row r="15" spans="1:17" x14ac:dyDescent="0.2">
      <c r="A15" s="50">
        <v>560033</v>
      </c>
      <c r="B15" s="51" t="s">
        <v>28</v>
      </c>
      <c r="C15" s="52">
        <v>5766</v>
      </c>
      <c r="D15" s="52">
        <v>0</v>
      </c>
      <c r="E15" s="96">
        <v>9391</v>
      </c>
      <c r="F15" s="96">
        <v>0</v>
      </c>
      <c r="G15" s="97">
        <v>0.61399999999999999</v>
      </c>
      <c r="H15" s="97">
        <v>0</v>
      </c>
      <c r="I15" s="55">
        <v>5</v>
      </c>
      <c r="J15" s="55">
        <v>0</v>
      </c>
      <c r="K15" s="56">
        <v>5</v>
      </c>
      <c r="L15" s="56">
        <v>0</v>
      </c>
      <c r="M15" s="101"/>
      <c r="N15" s="99"/>
      <c r="O15" s="100">
        <v>5</v>
      </c>
    </row>
    <row r="16" spans="1:17" x14ac:dyDescent="0.2">
      <c r="A16" s="50">
        <v>560034</v>
      </c>
      <c r="B16" s="51" t="s">
        <v>29</v>
      </c>
      <c r="C16" s="52">
        <v>4952</v>
      </c>
      <c r="D16" s="52">
        <v>0</v>
      </c>
      <c r="E16" s="96">
        <v>9527</v>
      </c>
      <c r="F16" s="96">
        <v>0</v>
      </c>
      <c r="G16" s="97">
        <v>0.51980000000000004</v>
      </c>
      <c r="H16" s="97">
        <v>0</v>
      </c>
      <c r="I16" s="55">
        <v>4.4800000000000004</v>
      </c>
      <c r="J16" s="55">
        <v>0</v>
      </c>
      <c r="K16" s="56">
        <v>4.4800000000000004</v>
      </c>
      <c r="L16" s="56">
        <v>0</v>
      </c>
      <c r="M16" s="102"/>
      <c r="N16" s="99"/>
      <c r="O16" s="100">
        <v>4.4800000000000004</v>
      </c>
    </row>
    <row r="17" spans="1:15" x14ac:dyDescent="0.2">
      <c r="A17" s="50">
        <v>560035</v>
      </c>
      <c r="B17" s="51" t="s">
        <v>30</v>
      </c>
      <c r="C17" s="52">
        <v>0</v>
      </c>
      <c r="D17" s="52">
        <v>19110</v>
      </c>
      <c r="E17" s="96">
        <v>0</v>
      </c>
      <c r="F17" s="96">
        <v>41390</v>
      </c>
      <c r="G17" s="97">
        <v>0</v>
      </c>
      <c r="H17" s="97">
        <v>0.4617</v>
      </c>
      <c r="I17" s="55">
        <v>0</v>
      </c>
      <c r="J17" s="55">
        <v>4.38</v>
      </c>
      <c r="K17" s="56">
        <v>0</v>
      </c>
      <c r="L17" s="56">
        <v>4.12</v>
      </c>
      <c r="M17" s="101"/>
      <c r="N17" s="99"/>
      <c r="O17" s="100">
        <v>4.12</v>
      </c>
    </row>
    <row r="18" spans="1:15" x14ac:dyDescent="0.2">
      <c r="A18" s="50">
        <v>560036</v>
      </c>
      <c r="B18" s="51" t="s">
        <v>26</v>
      </c>
      <c r="C18" s="52">
        <v>7051</v>
      </c>
      <c r="D18" s="52">
        <v>8227</v>
      </c>
      <c r="E18" s="96">
        <v>11900</v>
      </c>
      <c r="F18" s="96">
        <v>17705</v>
      </c>
      <c r="G18" s="97">
        <v>0.59250000000000003</v>
      </c>
      <c r="H18" s="97">
        <v>0.4647</v>
      </c>
      <c r="I18" s="55">
        <v>5</v>
      </c>
      <c r="J18" s="55">
        <v>4.41</v>
      </c>
      <c r="K18" s="56">
        <v>4.05</v>
      </c>
      <c r="L18" s="56">
        <v>0.84</v>
      </c>
      <c r="M18" s="102"/>
      <c r="N18" s="99"/>
      <c r="O18" s="100">
        <v>4.8899999999999997</v>
      </c>
    </row>
    <row r="19" spans="1:15" x14ac:dyDescent="0.2">
      <c r="A19" s="50">
        <v>560041</v>
      </c>
      <c r="B19" s="51" t="s">
        <v>32</v>
      </c>
      <c r="C19" s="52">
        <v>0</v>
      </c>
      <c r="D19" s="52">
        <v>13388</v>
      </c>
      <c r="E19" s="96">
        <v>0</v>
      </c>
      <c r="F19" s="96">
        <v>29209</v>
      </c>
      <c r="G19" s="97">
        <v>0</v>
      </c>
      <c r="H19" s="97">
        <v>0.45839999999999997</v>
      </c>
      <c r="I19" s="55">
        <v>0</v>
      </c>
      <c r="J19" s="55">
        <v>4.3499999999999996</v>
      </c>
      <c r="K19" s="56">
        <v>0</v>
      </c>
      <c r="L19" s="56">
        <v>4.13</v>
      </c>
      <c r="M19" s="101"/>
      <c r="N19" s="99"/>
      <c r="O19" s="100">
        <v>4.13</v>
      </c>
    </row>
    <row r="20" spans="1:15" x14ac:dyDescent="0.2">
      <c r="A20" s="50">
        <v>560043</v>
      </c>
      <c r="B20" s="51" t="s">
        <v>33</v>
      </c>
      <c r="C20" s="52">
        <v>1872</v>
      </c>
      <c r="D20" s="52">
        <v>1549</v>
      </c>
      <c r="E20" s="96">
        <v>5277</v>
      </c>
      <c r="F20" s="96">
        <v>7620</v>
      </c>
      <c r="G20" s="97">
        <v>0.35470000000000002</v>
      </c>
      <c r="H20" s="97">
        <v>0.20330000000000001</v>
      </c>
      <c r="I20" s="55">
        <v>3.04</v>
      </c>
      <c r="J20" s="55">
        <v>1.85</v>
      </c>
      <c r="K20" s="56">
        <v>2.4300000000000002</v>
      </c>
      <c r="L20" s="56">
        <v>0.37</v>
      </c>
      <c r="M20" s="101"/>
      <c r="N20" s="99"/>
      <c r="O20" s="100">
        <v>2.8</v>
      </c>
    </row>
    <row r="21" spans="1:15" x14ac:dyDescent="0.2">
      <c r="A21" s="50">
        <v>560045</v>
      </c>
      <c r="B21" s="51" t="s">
        <v>34</v>
      </c>
      <c r="C21" s="52">
        <v>2391</v>
      </c>
      <c r="D21" s="52">
        <v>5211</v>
      </c>
      <c r="E21" s="96">
        <v>4822</v>
      </c>
      <c r="F21" s="96">
        <v>9241</v>
      </c>
      <c r="G21" s="97">
        <v>0.49590000000000001</v>
      </c>
      <c r="H21" s="97">
        <v>0.56389999999999996</v>
      </c>
      <c r="I21" s="55">
        <v>4.2699999999999996</v>
      </c>
      <c r="J21" s="55">
        <v>5</v>
      </c>
      <c r="K21" s="56">
        <v>3.33</v>
      </c>
      <c r="L21" s="56">
        <v>1.1000000000000001</v>
      </c>
      <c r="M21" s="101"/>
      <c r="N21" s="99"/>
      <c r="O21" s="100">
        <v>4.43</v>
      </c>
    </row>
    <row r="22" spans="1:15" x14ac:dyDescent="0.2">
      <c r="A22" s="50">
        <v>560047</v>
      </c>
      <c r="B22" s="51" t="s">
        <v>35</v>
      </c>
      <c r="C22" s="52">
        <v>3063</v>
      </c>
      <c r="D22" s="52">
        <v>5007</v>
      </c>
      <c r="E22" s="96">
        <v>7308</v>
      </c>
      <c r="F22" s="96">
        <v>12479</v>
      </c>
      <c r="G22" s="97">
        <v>0.41909999999999997</v>
      </c>
      <c r="H22" s="97">
        <v>0.4012</v>
      </c>
      <c r="I22" s="55">
        <v>3.6</v>
      </c>
      <c r="J22" s="55">
        <v>3.79</v>
      </c>
      <c r="K22" s="56">
        <v>2.81</v>
      </c>
      <c r="L22" s="56">
        <v>0.83</v>
      </c>
      <c r="M22" s="98"/>
      <c r="N22" s="99"/>
      <c r="O22" s="100">
        <v>3.64</v>
      </c>
    </row>
    <row r="23" spans="1:15" x14ac:dyDescent="0.2">
      <c r="A23" s="50">
        <v>560052</v>
      </c>
      <c r="B23" s="51" t="s">
        <v>37</v>
      </c>
      <c r="C23" s="52">
        <v>2387</v>
      </c>
      <c r="D23" s="52">
        <v>2609</v>
      </c>
      <c r="E23" s="96">
        <v>4441</v>
      </c>
      <c r="F23" s="96">
        <v>7266</v>
      </c>
      <c r="G23" s="97">
        <v>0.53749999999999998</v>
      </c>
      <c r="H23" s="97">
        <v>0.35909999999999997</v>
      </c>
      <c r="I23" s="55">
        <v>4.63</v>
      </c>
      <c r="J23" s="55">
        <v>3.38</v>
      </c>
      <c r="K23" s="56">
        <v>3.52</v>
      </c>
      <c r="L23" s="56">
        <v>0.81</v>
      </c>
      <c r="M23" s="98"/>
      <c r="N23" s="99"/>
      <c r="O23" s="100">
        <v>4.33</v>
      </c>
    </row>
    <row r="24" spans="1:15" x14ac:dyDescent="0.2">
      <c r="A24" s="50">
        <v>560053</v>
      </c>
      <c r="B24" s="51" t="s">
        <v>38</v>
      </c>
      <c r="C24" s="52">
        <v>2457</v>
      </c>
      <c r="D24" s="52">
        <v>2134</v>
      </c>
      <c r="E24" s="96">
        <v>3979</v>
      </c>
      <c r="F24" s="96">
        <v>5552</v>
      </c>
      <c r="G24" s="97">
        <v>0.61750000000000005</v>
      </c>
      <c r="H24" s="97">
        <v>0.38440000000000002</v>
      </c>
      <c r="I24" s="55">
        <v>5</v>
      </c>
      <c r="J24" s="55">
        <v>3.63</v>
      </c>
      <c r="K24" s="56">
        <v>3.9</v>
      </c>
      <c r="L24" s="56">
        <v>0.8</v>
      </c>
      <c r="M24" s="98"/>
      <c r="N24" s="99"/>
      <c r="O24" s="100">
        <v>4.7</v>
      </c>
    </row>
    <row r="25" spans="1:15" x14ac:dyDescent="0.2">
      <c r="A25" s="50">
        <v>560054</v>
      </c>
      <c r="B25" s="51" t="s">
        <v>39</v>
      </c>
      <c r="C25" s="52">
        <v>1831</v>
      </c>
      <c r="D25" s="52">
        <v>2170</v>
      </c>
      <c r="E25" s="96">
        <v>3993</v>
      </c>
      <c r="F25" s="96">
        <v>6484</v>
      </c>
      <c r="G25" s="97">
        <v>0.45860000000000001</v>
      </c>
      <c r="H25" s="97">
        <v>0.3347</v>
      </c>
      <c r="I25" s="55">
        <v>3.94</v>
      </c>
      <c r="J25" s="55">
        <v>3.14</v>
      </c>
      <c r="K25" s="56">
        <v>2.96</v>
      </c>
      <c r="L25" s="56">
        <v>0.79</v>
      </c>
      <c r="M25" s="98"/>
      <c r="N25" s="99"/>
      <c r="O25" s="100">
        <v>3.75</v>
      </c>
    </row>
    <row r="26" spans="1:15" x14ac:dyDescent="0.2">
      <c r="A26" s="50">
        <v>560055</v>
      </c>
      <c r="B26" s="51" t="s">
        <v>40</v>
      </c>
      <c r="C26" s="52">
        <v>1242</v>
      </c>
      <c r="D26" s="52">
        <v>1131</v>
      </c>
      <c r="E26" s="96">
        <v>2887</v>
      </c>
      <c r="F26" s="96">
        <v>4247</v>
      </c>
      <c r="G26" s="97">
        <v>0.43020000000000003</v>
      </c>
      <c r="H26" s="97">
        <v>0.26629999999999998</v>
      </c>
      <c r="I26" s="55">
        <v>3.69</v>
      </c>
      <c r="J26" s="55">
        <v>2.4700000000000002</v>
      </c>
      <c r="K26" s="56">
        <v>2.95</v>
      </c>
      <c r="L26" s="56">
        <v>0.49</v>
      </c>
      <c r="M26" s="98"/>
      <c r="N26" s="99"/>
      <c r="O26" s="100">
        <v>3.44</v>
      </c>
    </row>
    <row r="27" spans="1:15" x14ac:dyDescent="0.2">
      <c r="A27" s="50">
        <v>560056</v>
      </c>
      <c r="B27" s="51" t="s">
        <v>41</v>
      </c>
      <c r="C27" s="52">
        <v>1962</v>
      </c>
      <c r="D27" s="52">
        <v>1647</v>
      </c>
      <c r="E27" s="96">
        <v>3935</v>
      </c>
      <c r="F27" s="96">
        <v>4349</v>
      </c>
      <c r="G27" s="97">
        <v>0.49859999999999999</v>
      </c>
      <c r="H27" s="97">
        <v>0.37869999999999998</v>
      </c>
      <c r="I27" s="55">
        <v>4.29</v>
      </c>
      <c r="J27" s="55">
        <v>3.57</v>
      </c>
      <c r="K27" s="56">
        <v>3.52</v>
      </c>
      <c r="L27" s="56">
        <v>0.64</v>
      </c>
      <c r="M27" s="98"/>
      <c r="N27" s="99"/>
      <c r="O27" s="100">
        <v>4.16</v>
      </c>
    </row>
    <row r="28" spans="1:15" x14ac:dyDescent="0.2">
      <c r="A28" s="50">
        <v>560057</v>
      </c>
      <c r="B28" s="51" t="s">
        <v>42</v>
      </c>
      <c r="C28" s="52">
        <v>1907</v>
      </c>
      <c r="D28" s="52">
        <v>2681</v>
      </c>
      <c r="E28" s="96">
        <v>3166</v>
      </c>
      <c r="F28" s="96">
        <v>5028</v>
      </c>
      <c r="G28" s="97">
        <v>0.60229999999999995</v>
      </c>
      <c r="H28" s="97">
        <v>0.53320000000000001</v>
      </c>
      <c r="I28" s="55">
        <v>5</v>
      </c>
      <c r="J28" s="55">
        <v>5</v>
      </c>
      <c r="K28" s="56">
        <v>3.95</v>
      </c>
      <c r="L28" s="56">
        <v>1.05</v>
      </c>
      <c r="M28" s="98"/>
      <c r="N28" s="99"/>
      <c r="O28" s="100">
        <v>5</v>
      </c>
    </row>
    <row r="29" spans="1:15" x14ac:dyDescent="0.2">
      <c r="A29" s="50">
        <v>560058</v>
      </c>
      <c r="B29" s="51" t="s">
        <v>43</v>
      </c>
      <c r="C29" s="52">
        <v>4194</v>
      </c>
      <c r="D29" s="52">
        <v>5286</v>
      </c>
      <c r="E29" s="96">
        <v>8378</v>
      </c>
      <c r="F29" s="96">
        <v>13409</v>
      </c>
      <c r="G29" s="97">
        <v>0.50060000000000004</v>
      </c>
      <c r="H29" s="97">
        <v>0.39419999999999999</v>
      </c>
      <c r="I29" s="55">
        <v>4.3099999999999996</v>
      </c>
      <c r="J29" s="55">
        <v>3.72</v>
      </c>
      <c r="K29" s="56">
        <v>3.36</v>
      </c>
      <c r="L29" s="56">
        <v>0.82</v>
      </c>
      <c r="M29" s="98"/>
      <c r="N29" s="99"/>
      <c r="O29" s="100">
        <v>4.18</v>
      </c>
    </row>
    <row r="30" spans="1:15" x14ac:dyDescent="0.2">
      <c r="A30" s="50">
        <v>560059</v>
      </c>
      <c r="B30" s="51" t="s">
        <v>44</v>
      </c>
      <c r="C30" s="52">
        <v>1566</v>
      </c>
      <c r="D30" s="52">
        <v>1918</v>
      </c>
      <c r="E30" s="96">
        <v>2683</v>
      </c>
      <c r="F30" s="96">
        <v>4050</v>
      </c>
      <c r="G30" s="97">
        <v>0.5837</v>
      </c>
      <c r="H30" s="97">
        <v>0.47360000000000002</v>
      </c>
      <c r="I30" s="55">
        <v>5</v>
      </c>
      <c r="J30" s="55">
        <v>4.5</v>
      </c>
      <c r="K30" s="56">
        <v>4</v>
      </c>
      <c r="L30" s="56">
        <v>0.9</v>
      </c>
      <c r="M30" s="98"/>
      <c r="N30" s="99"/>
      <c r="O30" s="100">
        <v>4.9000000000000004</v>
      </c>
    </row>
    <row r="31" spans="1:15" x14ac:dyDescent="0.2">
      <c r="A31" s="50">
        <v>560060</v>
      </c>
      <c r="B31" s="51" t="s">
        <v>45</v>
      </c>
      <c r="C31" s="52">
        <v>1445</v>
      </c>
      <c r="D31" s="52">
        <v>1377</v>
      </c>
      <c r="E31" s="96">
        <v>3026</v>
      </c>
      <c r="F31" s="96">
        <v>5384</v>
      </c>
      <c r="G31" s="97">
        <v>0.47749999999999998</v>
      </c>
      <c r="H31" s="97">
        <v>0.25580000000000003</v>
      </c>
      <c r="I31" s="55">
        <v>4.1100000000000003</v>
      </c>
      <c r="J31" s="55">
        <v>2.36</v>
      </c>
      <c r="K31" s="56">
        <v>3.16</v>
      </c>
      <c r="L31" s="56">
        <v>0.54</v>
      </c>
      <c r="M31" s="98"/>
      <c r="N31" s="99"/>
      <c r="O31" s="100">
        <v>3.7</v>
      </c>
    </row>
    <row r="32" spans="1:15" x14ac:dyDescent="0.2">
      <c r="A32" s="50">
        <v>560061</v>
      </c>
      <c r="B32" s="51" t="s">
        <v>46</v>
      </c>
      <c r="C32" s="52">
        <v>1446</v>
      </c>
      <c r="D32" s="52">
        <v>2638</v>
      </c>
      <c r="E32" s="96">
        <v>4334</v>
      </c>
      <c r="F32" s="96">
        <v>6792</v>
      </c>
      <c r="G32" s="97">
        <v>0.33360000000000001</v>
      </c>
      <c r="H32" s="97">
        <v>0.38840000000000002</v>
      </c>
      <c r="I32" s="55">
        <v>2.85</v>
      </c>
      <c r="J32" s="55">
        <v>3.67</v>
      </c>
      <c r="K32" s="56">
        <v>2.19</v>
      </c>
      <c r="L32" s="56">
        <v>0.84</v>
      </c>
      <c r="M32" s="98"/>
      <c r="N32" s="99"/>
      <c r="O32" s="100">
        <v>3.03</v>
      </c>
    </row>
    <row r="33" spans="1:15" x14ac:dyDescent="0.2">
      <c r="A33" s="50">
        <v>560062</v>
      </c>
      <c r="B33" s="51" t="s">
        <v>47</v>
      </c>
      <c r="C33" s="52">
        <v>1640</v>
      </c>
      <c r="D33" s="52">
        <v>901</v>
      </c>
      <c r="E33" s="96">
        <v>3291</v>
      </c>
      <c r="F33" s="96">
        <v>3429</v>
      </c>
      <c r="G33" s="97">
        <v>0.49830000000000002</v>
      </c>
      <c r="H33" s="97">
        <v>0.26279999999999998</v>
      </c>
      <c r="I33" s="55">
        <v>4.29</v>
      </c>
      <c r="J33" s="55">
        <v>2.4300000000000002</v>
      </c>
      <c r="K33" s="56">
        <v>3.43</v>
      </c>
      <c r="L33" s="56">
        <v>0.49</v>
      </c>
      <c r="M33" s="98"/>
      <c r="N33" s="99"/>
      <c r="O33" s="100">
        <v>3.92</v>
      </c>
    </row>
    <row r="34" spans="1:15" x14ac:dyDescent="0.2">
      <c r="A34" s="50">
        <v>560063</v>
      </c>
      <c r="B34" s="51" t="s">
        <v>48</v>
      </c>
      <c r="C34" s="52">
        <v>1808</v>
      </c>
      <c r="D34" s="52">
        <v>434</v>
      </c>
      <c r="E34" s="96">
        <v>3456</v>
      </c>
      <c r="F34" s="96">
        <v>5478</v>
      </c>
      <c r="G34" s="97">
        <v>0.52310000000000001</v>
      </c>
      <c r="H34" s="97">
        <v>7.9200000000000007E-2</v>
      </c>
      <c r="I34" s="55">
        <v>4.51</v>
      </c>
      <c r="J34" s="55">
        <v>0.63</v>
      </c>
      <c r="K34" s="56">
        <v>3.47</v>
      </c>
      <c r="L34" s="56">
        <v>0.14000000000000001</v>
      </c>
      <c r="M34" s="98"/>
      <c r="N34" s="99"/>
      <c r="O34" s="100">
        <v>3.61</v>
      </c>
    </row>
    <row r="35" spans="1:15" x14ac:dyDescent="0.2">
      <c r="A35" s="50">
        <v>560064</v>
      </c>
      <c r="B35" s="51" t="s">
        <v>49</v>
      </c>
      <c r="C35" s="52">
        <v>4192</v>
      </c>
      <c r="D35" s="52">
        <v>6342</v>
      </c>
      <c r="E35" s="96">
        <v>7813</v>
      </c>
      <c r="F35" s="96">
        <v>14288</v>
      </c>
      <c r="G35" s="97">
        <v>0.53649999999999998</v>
      </c>
      <c r="H35" s="97">
        <v>0.44390000000000002</v>
      </c>
      <c r="I35" s="55">
        <v>4.62</v>
      </c>
      <c r="J35" s="55">
        <v>4.21</v>
      </c>
      <c r="K35" s="56">
        <v>3.56</v>
      </c>
      <c r="L35" s="56">
        <v>0.97</v>
      </c>
      <c r="M35" s="98"/>
      <c r="N35" s="99"/>
      <c r="O35" s="100">
        <v>4.53</v>
      </c>
    </row>
    <row r="36" spans="1:15" x14ac:dyDescent="0.2">
      <c r="A36" s="50">
        <v>560065</v>
      </c>
      <c r="B36" s="51" t="s">
        <v>50</v>
      </c>
      <c r="C36" s="52">
        <v>1895</v>
      </c>
      <c r="D36" s="52">
        <v>1287</v>
      </c>
      <c r="E36" s="96">
        <v>3321</v>
      </c>
      <c r="F36" s="96">
        <v>4380</v>
      </c>
      <c r="G36" s="97">
        <v>0.5706</v>
      </c>
      <c r="H36" s="97">
        <v>0.29380000000000001</v>
      </c>
      <c r="I36" s="55">
        <v>4.92</v>
      </c>
      <c r="J36" s="55">
        <v>2.74</v>
      </c>
      <c r="K36" s="56">
        <v>3.99</v>
      </c>
      <c r="L36" s="56">
        <v>0.52</v>
      </c>
      <c r="M36" s="98"/>
      <c r="N36" s="99"/>
      <c r="O36" s="100">
        <v>4.51</v>
      </c>
    </row>
    <row r="37" spans="1:15" x14ac:dyDescent="0.2">
      <c r="A37" s="50">
        <v>560066</v>
      </c>
      <c r="B37" s="51" t="s">
        <v>51</v>
      </c>
      <c r="C37" s="52">
        <v>1027</v>
      </c>
      <c r="D37" s="52">
        <v>1245</v>
      </c>
      <c r="E37" s="96">
        <v>2218</v>
      </c>
      <c r="F37" s="96">
        <v>3168</v>
      </c>
      <c r="G37" s="97">
        <v>0.46300000000000002</v>
      </c>
      <c r="H37" s="97">
        <v>0.39300000000000002</v>
      </c>
      <c r="I37" s="55">
        <v>3.98</v>
      </c>
      <c r="J37" s="55">
        <v>3.71</v>
      </c>
      <c r="K37" s="56">
        <v>3.18</v>
      </c>
      <c r="L37" s="56">
        <v>0.74</v>
      </c>
      <c r="M37" s="98"/>
      <c r="N37" s="99"/>
      <c r="O37" s="100">
        <v>3.92</v>
      </c>
    </row>
    <row r="38" spans="1:15" x14ac:dyDescent="0.2">
      <c r="A38" s="50">
        <v>560067</v>
      </c>
      <c r="B38" s="51" t="s">
        <v>52</v>
      </c>
      <c r="C38" s="52">
        <v>2561</v>
      </c>
      <c r="D38" s="52">
        <v>4076</v>
      </c>
      <c r="E38" s="96">
        <v>5408</v>
      </c>
      <c r="F38" s="96">
        <v>10588</v>
      </c>
      <c r="G38" s="97">
        <v>0.47360000000000002</v>
      </c>
      <c r="H38" s="97">
        <v>0.38500000000000001</v>
      </c>
      <c r="I38" s="55">
        <v>4.07</v>
      </c>
      <c r="J38" s="55">
        <v>3.63</v>
      </c>
      <c r="K38" s="56">
        <v>3.09</v>
      </c>
      <c r="L38" s="56">
        <v>0.87</v>
      </c>
      <c r="M38" s="98"/>
      <c r="N38" s="99"/>
      <c r="O38" s="100">
        <v>3.96</v>
      </c>
    </row>
    <row r="39" spans="1:15" x14ac:dyDescent="0.2">
      <c r="A39" s="50">
        <v>560068</v>
      </c>
      <c r="B39" s="51" t="s">
        <v>53</v>
      </c>
      <c r="C39" s="52">
        <v>3343</v>
      </c>
      <c r="D39" s="52">
        <v>3687</v>
      </c>
      <c r="E39" s="96">
        <v>6329</v>
      </c>
      <c r="F39" s="96">
        <v>10693</v>
      </c>
      <c r="G39" s="97">
        <v>0.5282</v>
      </c>
      <c r="H39" s="97">
        <v>0.3448</v>
      </c>
      <c r="I39" s="55">
        <v>4.55</v>
      </c>
      <c r="J39" s="55">
        <v>3.24</v>
      </c>
      <c r="K39" s="56">
        <v>3.5</v>
      </c>
      <c r="L39" s="56">
        <v>0.75</v>
      </c>
      <c r="M39" s="98"/>
      <c r="N39" s="99"/>
      <c r="O39" s="100">
        <v>4.25</v>
      </c>
    </row>
    <row r="40" spans="1:15" x14ac:dyDescent="0.2">
      <c r="A40" s="50">
        <v>560069</v>
      </c>
      <c r="B40" s="51" t="s">
        <v>54</v>
      </c>
      <c r="C40" s="52">
        <v>2386</v>
      </c>
      <c r="D40" s="52">
        <v>3387</v>
      </c>
      <c r="E40" s="96">
        <v>3906</v>
      </c>
      <c r="F40" s="96">
        <v>6884</v>
      </c>
      <c r="G40" s="97">
        <v>0.6109</v>
      </c>
      <c r="H40" s="97">
        <v>0.49199999999999999</v>
      </c>
      <c r="I40" s="55">
        <v>5</v>
      </c>
      <c r="J40" s="55">
        <v>4.68</v>
      </c>
      <c r="K40" s="56">
        <v>3.9</v>
      </c>
      <c r="L40" s="56">
        <v>1.03</v>
      </c>
      <c r="M40" s="98"/>
      <c r="N40" s="99"/>
      <c r="O40" s="100">
        <v>4.93</v>
      </c>
    </row>
    <row r="41" spans="1:15" x14ac:dyDescent="0.2">
      <c r="A41" s="50">
        <v>560070</v>
      </c>
      <c r="B41" s="51" t="s">
        <v>55</v>
      </c>
      <c r="C41" s="52">
        <v>8258</v>
      </c>
      <c r="D41" s="52">
        <v>12249</v>
      </c>
      <c r="E41" s="96">
        <v>13845</v>
      </c>
      <c r="F41" s="96">
        <v>32145</v>
      </c>
      <c r="G41" s="97">
        <v>0.59650000000000003</v>
      </c>
      <c r="H41" s="97">
        <v>0.38109999999999999</v>
      </c>
      <c r="I41" s="55">
        <v>5</v>
      </c>
      <c r="J41" s="55">
        <v>3.59</v>
      </c>
      <c r="K41" s="56">
        <v>3.8</v>
      </c>
      <c r="L41" s="56">
        <v>0.86</v>
      </c>
      <c r="M41" s="98"/>
      <c r="N41" s="99"/>
      <c r="O41" s="100">
        <v>4.66</v>
      </c>
    </row>
    <row r="42" spans="1:15" x14ac:dyDescent="0.2">
      <c r="A42" s="50">
        <v>560071</v>
      </c>
      <c r="B42" s="51" t="s">
        <v>56</v>
      </c>
      <c r="C42" s="52">
        <v>2458</v>
      </c>
      <c r="D42" s="52">
        <v>3287</v>
      </c>
      <c r="E42" s="96">
        <v>4487</v>
      </c>
      <c r="F42" s="96">
        <v>9312</v>
      </c>
      <c r="G42" s="97">
        <v>0.54779999999999995</v>
      </c>
      <c r="H42" s="97">
        <v>0.35299999999999998</v>
      </c>
      <c r="I42" s="55">
        <v>4.72</v>
      </c>
      <c r="J42" s="55">
        <v>3.32</v>
      </c>
      <c r="K42" s="56">
        <v>3.54</v>
      </c>
      <c r="L42" s="56">
        <v>0.83</v>
      </c>
      <c r="M42" s="98"/>
      <c r="N42" s="99"/>
      <c r="O42" s="100">
        <v>4.37</v>
      </c>
    </row>
    <row r="43" spans="1:15" x14ac:dyDescent="0.2">
      <c r="A43" s="50">
        <v>560072</v>
      </c>
      <c r="B43" s="51" t="s">
        <v>57</v>
      </c>
      <c r="C43" s="52">
        <v>2895</v>
      </c>
      <c r="D43" s="52">
        <v>3416</v>
      </c>
      <c r="E43" s="96">
        <v>4862</v>
      </c>
      <c r="F43" s="96">
        <v>7828</v>
      </c>
      <c r="G43" s="97">
        <v>0.59540000000000004</v>
      </c>
      <c r="H43" s="97">
        <v>0.43640000000000001</v>
      </c>
      <c r="I43" s="55">
        <v>5</v>
      </c>
      <c r="J43" s="55">
        <v>4.1399999999999997</v>
      </c>
      <c r="K43" s="56">
        <v>3.95</v>
      </c>
      <c r="L43" s="56">
        <v>0.87</v>
      </c>
      <c r="M43" s="98"/>
      <c r="N43" s="99"/>
      <c r="O43" s="100">
        <v>4.82</v>
      </c>
    </row>
    <row r="44" spans="1:15" x14ac:dyDescent="0.2">
      <c r="A44" s="50">
        <v>560073</v>
      </c>
      <c r="B44" s="51" t="s">
        <v>58</v>
      </c>
      <c r="C44" s="52">
        <v>1773</v>
      </c>
      <c r="D44" s="52">
        <v>1583</v>
      </c>
      <c r="E44" s="96">
        <v>2745</v>
      </c>
      <c r="F44" s="96">
        <v>3211</v>
      </c>
      <c r="G44" s="97">
        <v>0.64590000000000003</v>
      </c>
      <c r="H44" s="97">
        <v>0.49299999999999999</v>
      </c>
      <c r="I44" s="55">
        <v>5</v>
      </c>
      <c r="J44" s="55">
        <v>4.6900000000000004</v>
      </c>
      <c r="K44" s="56">
        <v>4.1500000000000004</v>
      </c>
      <c r="L44" s="56">
        <v>0.8</v>
      </c>
      <c r="M44" s="98"/>
      <c r="N44" s="99"/>
      <c r="O44" s="100">
        <v>4.95</v>
      </c>
    </row>
    <row r="45" spans="1:15" x14ac:dyDescent="0.2">
      <c r="A45" s="50">
        <v>560074</v>
      </c>
      <c r="B45" s="51" t="s">
        <v>59</v>
      </c>
      <c r="C45" s="52">
        <v>1925</v>
      </c>
      <c r="D45" s="52">
        <v>2781</v>
      </c>
      <c r="E45" s="96">
        <v>4235</v>
      </c>
      <c r="F45" s="96">
        <v>7258</v>
      </c>
      <c r="G45" s="97">
        <v>0.45450000000000002</v>
      </c>
      <c r="H45" s="97">
        <v>0.38319999999999999</v>
      </c>
      <c r="I45" s="55">
        <v>3.91</v>
      </c>
      <c r="J45" s="55">
        <v>3.61</v>
      </c>
      <c r="K45" s="56">
        <v>2.97</v>
      </c>
      <c r="L45" s="56">
        <v>0.87</v>
      </c>
      <c r="M45" s="98"/>
      <c r="N45" s="99"/>
      <c r="O45" s="100">
        <v>3.84</v>
      </c>
    </row>
    <row r="46" spans="1:15" x14ac:dyDescent="0.2">
      <c r="A46" s="50">
        <v>560075</v>
      </c>
      <c r="B46" s="51" t="s">
        <v>60</v>
      </c>
      <c r="C46" s="52">
        <v>3936</v>
      </c>
      <c r="D46" s="52">
        <v>7687</v>
      </c>
      <c r="E46" s="96">
        <v>7319</v>
      </c>
      <c r="F46" s="96">
        <v>14320</v>
      </c>
      <c r="G46" s="97">
        <v>0.53779999999999994</v>
      </c>
      <c r="H46" s="97">
        <v>0.53680000000000005</v>
      </c>
      <c r="I46" s="55">
        <v>4.63</v>
      </c>
      <c r="J46" s="55">
        <v>5</v>
      </c>
      <c r="K46" s="56">
        <v>3.57</v>
      </c>
      <c r="L46" s="56">
        <v>1.1499999999999999</v>
      </c>
      <c r="M46" s="98"/>
      <c r="N46" s="99"/>
      <c r="O46" s="100">
        <v>4.72</v>
      </c>
    </row>
    <row r="47" spans="1:15" x14ac:dyDescent="0.2">
      <c r="A47" s="50">
        <v>560076</v>
      </c>
      <c r="B47" s="51" t="s">
        <v>61</v>
      </c>
      <c r="C47" s="52">
        <v>519</v>
      </c>
      <c r="D47" s="52">
        <v>731</v>
      </c>
      <c r="E47" s="96">
        <v>2248</v>
      </c>
      <c r="F47" s="96">
        <v>3974</v>
      </c>
      <c r="G47" s="97">
        <v>0.23089999999999999</v>
      </c>
      <c r="H47" s="97">
        <v>0.18390000000000001</v>
      </c>
      <c r="I47" s="55">
        <v>1.95</v>
      </c>
      <c r="J47" s="55">
        <v>1.66</v>
      </c>
      <c r="K47" s="56">
        <v>1.52</v>
      </c>
      <c r="L47" s="56">
        <v>0.37</v>
      </c>
      <c r="M47" s="98"/>
      <c r="N47" s="99"/>
      <c r="O47" s="100">
        <v>1.89</v>
      </c>
    </row>
    <row r="48" spans="1:15" x14ac:dyDescent="0.2">
      <c r="A48" s="50">
        <v>560077</v>
      </c>
      <c r="B48" s="51" t="s">
        <v>62</v>
      </c>
      <c r="C48" s="52">
        <v>1226</v>
      </c>
      <c r="D48" s="52">
        <v>1146</v>
      </c>
      <c r="E48" s="96">
        <v>2665</v>
      </c>
      <c r="F48" s="96">
        <v>2889</v>
      </c>
      <c r="G48" s="97">
        <v>0.46</v>
      </c>
      <c r="H48" s="97">
        <v>0.3967</v>
      </c>
      <c r="I48" s="55">
        <v>3.96</v>
      </c>
      <c r="J48" s="55">
        <v>3.75</v>
      </c>
      <c r="K48" s="56">
        <v>3.29</v>
      </c>
      <c r="L48" s="56">
        <v>0.64</v>
      </c>
      <c r="M48" s="98"/>
      <c r="N48" s="99"/>
      <c r="O48" s="100">
        <v>3.93</v>
      </c>
    </row>
    <row r="49" spans="1:15" x14ac:dyDescent="0.2">
      <c r="A49" s="50">
        <v>560078</v>
      </c>
      <c r="B49" s="51" t="s">
        <v>63</v>
      </c>
      <c r="C49" s="52">
        <v>3367</v>
      </c>
      <c r="D49" s="52">
        <v>4677</v>
      </c>
      <c r="E49" s="96">
        <v>8368</v>
      </c>
      <c r="F49" s="96">
        <v>17198</v>
      </c>
      <c r="G49" s="97">
        <v>0.40239999999999998</v>
      </c>
      <c r="H49" s="97">
        <v>0.27200000000000002</v>
      </c>
      <c r="I49" s="55">
        <v>3.45</v>
      </c>
      <c r="J49" s="55">
        <v>2.52</v>
      </c>
      <c r="K49" s="56">
        <v>2.59</v>
      </c>
      <c r="L49" s="56">
        <v>0.63</v>
      </c>
      <c r="M49" s="98"/>
      <c r="N49" s="99"/>
      <c r="O49" s="100">
        <v>3.22</v>
      </c>
    </row>
    <row r="50" spans="1:15" x14ac:dyDescent="0.2">
      <c r="A50" s="50">
        <v>560079</v>
      </c>
      <c r="B50" s="51" t="s">
        <v>64</v>
      </c>
      <c r="C50" s="52">
        <v>4047</v>
      </c>
      <c r="D50" s="52">
        <v>5476</v>
      </c>
      <c r="E50" s="96">
        <v>8294</v>
      </c>
      <c r="F50" s="96">
        <v>14044</v>
      </c>
      <c r="G50" s="97">
        <v>0.4879</v>
      </c>
      <c r="H50" s="97">
        <v>0.38990000000000002</v>
      </c>
      <c r="I50" s="55">
        <v>4.2</v>
      </c>
      <c r="J50" s="55">
        <v>3.68</v>
      </c>
      <c r="K50" s="56">
        <v>3.28</v>
      </c>
      <c r="L50" s="56">
        <v>0.81</v>
      </c>
      <c r="M50" s="102"/>
      <c r="N50" s="99"/>
      <c r="O50" s="100">
        <v>4.09</v>
      </c>
    </row>
    <row r="51" spans="1:15" x14ac:dyDescent="0.2">
      <c r="A51" s="50">
        <v>560080</v>
      </c>
      <c r="B51" s="51" t="s">
        <v>65</v>
      </c>
      <c r="C51" s="52">
        <v>2056</v>
      </c>
      <c r="D51" s="52">
        <v>2619</v>
      </c>
      <c r="E51" s="96">
        <v>4294</v>
      </c>
      <c r="F51" s="96">
        <v>7013</v>
      </c>
      <c r="G51" s="97">
        <v>0.4788</v>
      </c>
      <c r="H51" s="97">
        <v>0.37340000000000001</v>
      </c>
      <c r="I51" s="55">
        <v>4.12</v>
      </c>
      <c r="J51" s="55">
        <v>3.52</v>
      </c>
      <c r="K51" s="56">
        <v>3.17</v>
      </c>
      <c r="L51" s="56">
        <v>0.81</v>
      </c>
      <c r="M51" s="98"/>
      <c r="N51" s="99"/>
      <c r="O51" s="100">
        <v>3.98</v>
      </c>
    </row>
    <row r="52" spans="1:15" x14ac:dyDescent="0.2">
      <c r="A52" s="50">
        <v>560081</v>
      </c>
      <c r="B52" s="51" t="s">
        <v>66</v>
      </c>
      <c r="C52" s="52">
        <v>2074</v>
      </c>
      <c r="D52" s="52">
        <v>3081</v>
      </c>
      <c r="E52" s="96">
        <v>4944</v>
      </c>
      <c r="F52" s="96">
        <v>10422</v>
      </c>
      <c r="G52" s="97">
        <v>0.41949999999999998</v>
      </c>
      <c r="H52" s="97">
        <v>0.29559999999999997</v>
      </c>
      <c r="I52" s="55">
        <v>3.6</v>
      </c>
      <c r="J52" s="55">
        <v>2.76</v>
      </c>
      <c r="K52" s="56">
        <v>0</v>
      </c>
      <c r="L52" s="56">
        <v>0.69</v>
      </c>
      <c r="M52" s="103">
        <v>1</v>
      </c>
      <c r="N52" s="99"/>
      <c r="O52" s="100">
        <v>0.69</v>
      </c>
    </row>
    <row r="53" spans="1:15" x14ac:dyDescent="0.2">
      <c r="A53" s="50">
        <v>560082</v>
      </c>
      <c r="B53" s="51" t="s">
        <v>67</v>
      </c>
      <c r="C53" s="52">
        <v>1738</v>
      </c>
      <c r="D53" s="52">
        <v>2253</v>
      </c>
      <c r="E53" s="96">
        <v>3922</v>
      </c>
      <c r="F53" s="96">
        <v>5625</v>
      </c>
      <c r="G53" s="97">
        <v>0.44309999999999999</v>
      </c>
      <c r="H53" s="97">
        <v>0.40050000000000002</v>
      </c>
      <c r="I53" s="55">
        <v>3.81</v>
      </c>
      <c r="J53" s="55">
        <v>3.78</v>
      </c>
      <c r="K53" s="56">
        <v>3.05</v>
      </c>
      <c r="L53" s="56">
        <v>0.76</v>
      </c>
      <c r="M53" s="98"/>
      <c r="N53" s="99"/>
      <c r="O53" s="100">
        <v>3.81</v>
      </c>
    </row>
    <row r="54" spans="1:15" x14ac:dyDescent="0.2">
      <c r="A54" s="50">
        <v>560083</v>
      </c>
      <c r="B54" s="51" t="s">
        <v>68</v>
      </c>
      <c r="C54" s="52">
        <v>1838</v>
      </c>
      <c r="D54" s="52">
        <v>1941</v>
      </c>
      <c r="E54" s="96">
        <v>3459</v>
      </c>
      <c r="F54" s="96">
        <v>5061</v>
      </c>
      <c r="G54" s="97">
        <v>0.53139999999999998</v>
      </c>
      <c r="H54" s="97">
        <v>0.38350000000000001</v>
      </c>
      <c r="I54" s="55">
        <v>4.58</v>
      </c>
      <c r="J54" s="55">
        <v>3.62</v>
      </c>
      <c r="K54" s="56">
        <v>3.71</v>
      </c>
      <c r="L54" s="56">
        <v>0.69</v>
      </c>
      <c r="M54" s="98"/>
      <c r="N54" s="99"/>
      <c r="O54" s="100">
        <v>4.4000000000000004</v>
      </c>
    </row>
    <row r="55" spans="1:15" x14ac:dyDescent="0.2">
      <c r="A55" s="50">
        <v>560084</v>
      </c>
      <c r="B55" s="51" t="s">
        <v>69</v>
      </c>
      <c r="C55" s="52">
        <v>1672</v>
      </c>
      <c r="D55" s="52">
        <v>1403</v>
      </c>
      <c r="E55" s="96">
        <v>5246</v>
      </c>
      <c r="F55" s="96">
        <v>11351</v>
      </c>
      <c r="G55" s="97">
        <v>0.31869999999999998</v>
      </c>
      <c r="H55" s="97">
        <v>0.1236</v>
      </c>
      <c r="I55" s="55">
        <v>2.72</v>
      </c>
      <c r="J55" s="55">
        <v>1.07</v>
      </c>
      <c r="K55" s="56">
        <v>2.0099999999999998</v>
      </c>
      <c r="L55" s="56">
        <v>0.28000000000000003</v>
      </c>
      <c r="M55" s="98"/>
      <c r="N55" s="99"/>
      <c r="O55" s="100">
        <v>2.29</v>
      </c>
    </row>
    <row r="56" spans="1:15" ht="25.5" x14ac:dyDescent="0.2">
      <c r="A56" s="50">
        <v>560085</v>
      </c>
      <c r="B56" s="51" t="s">
        <v>70</v>
      </c>
      <c r="C56" s="52">
        <v>1465</v>
      </c>
      <c r="D56" s="52">
        <v>3</v>
      </c>
      <c r="E56" s="96">
        <v>2039</v>
      </c>
      <c r="F56" s="96">
        <v>23</v>
      </c>
      <c r="G56" s="97">
        <v>0.71850000000000003</v>
      </c>
      <c r="H56" s="97">
        <v>0.13039999999999999</v>
      </c>
      <c r="I56" s="55">
        <v>5</v>
      </c>
      <c r="J56" s="55">
        <v>1.1299999999999999</v>
      </c>
      <c r="K56" s="56">
        <v>4.8</v>
      </c>
      <c r="L56" s="56">
        <v>0.05</v>
      </c>
      <c r="M56" s="98"/>
      <c r="N56" s="99"/>
      <c r="O56" s="100">
        <v>4.8499999999999996</v>
      </c>
    </row>
    <row r="57" spans="1:15" ht="25.5" x14ac:dyDescent="0.2">
      <c r="A57" s="50">
        <v>560086</v>
      </c>
      <c r="B57" s="51" t="s">
        <v>71</v>
      </c>
      <c r="C57" s="52">
        <v>2401</v>
      </c>
      <c r="D57" s="52">
        <v>127</v>
      </c>
      <c r="E57" s="96">
        <v>4370</v>
      </c>
      <c r="F57" s="96">
        <v>142</v>
      </c>
      <c r="G57" s="97">
        <v>0.5494</v>
      </c>
      <c r="H57" s="97">
        <v>0.89439999999999997</v>
      </c>
      <c r="I57" s="55">
        <v>4.74</v>
      </c>
      <c r="J57" s="55">
        <v>5</v>
      </c>
      <c r="K57" s="56">
        <v>4.55</v>
      </c>
      <c r="L57" s="56">
        <v>0.2</v>
      </c>
      <c r="M57" s="98"/>
      <c r="N57" s="99"/>
      <c r="O57" s="100">
        <v>4.75</v>
      </c>
    </row>
    <row r="58" spans="1:15" x14ac:dyDescent="0.2">
      <c r="A58" s="50">
        <v>560087</v>
      </c>
      <c r="B58" s="51" t="s">
        <v>72</v>
      </c>
      <c r="C58" s="52">
        <v>1600</v>
      </c>
      <c r="D58" s="52">
        <v>0</v>
      </c>
      <c r="E58" s="96">
        <v>5744</v>
      </c>
      <c r="F58" s="96">
        <v>0</v>
      </c>
      <c r="G58" s="97">
        <v>0.27860000000000001</v>
      </c>
      <c r="H58" s="97">
        <v>0</v>
      </c>
      <c r="I58" s="55">
        <v>2.37</v>
      </c>
      <c r="J58" s="55">
        <v>0</v>
      </c>
      <c r="K58" s="56">
        <v>2.37</v>
      </c>
      <c r="L58" s="56">
        <v>0</v>
      </c>
      <c r="M58" s="98"/>
      <c r="N58" s="99"/>
      <c r="O58" s="100">
        <v>2.37</v>
      </c>
    </row>
    <row r="59" spans="1:15" ht="25.5" x14ac:dyDescent="0.2">
      <c r="A59" s="50">
        <v>560088</v>
      </c>
      <c r="B59" s="51" t="s">
        <v>73</v>
      </c>
      <c r="C59" s="52">
        <v>596</v>
      </c>
      <c r="D59" s="52">
        <v>0</v>
      </c>
      <c r="E59" s="96">
        <v>1364</v>
      </c>
      <c r="F59" s="96">
        <v>0</v>
      </c>
      <c r="G59" s="97">
        <v>0.437</v>
      </c>
      <c r="H59" s="97">
        <v>0</v>
      </c>
      <c r="I59" s="55">
        <v>3.75</v>
      </c>
      <c r="J59" s="55">
        <v>0</v>
      </c>
      <c r="K59" s="56">
        <v>3.75</v>
      </c>
      <c r="L59" s="56">
        <v>0</v>
      </c>
      <c r="M59" s="98"/>
      <c r="N59" s="99"/>
      <c r="O59" s="100">
        <v>3.75</v>
      </c>
    </row>
    <row r="60" spans="1:15" ht="25.5" x14ac:dyDescent="0.2">
      <c r="A60" s="50">
        <v>560089</v>
      </c>
      <c r="B60" s="51" t="s">
        <v>74</v>
      </c>
      <c r="C60" s="52">
        <v>526</v>
      </c>
      <c r="D60" s="52">
        <v>0</v>
      </c>
      <c r="E60" s="96">
        <v>867</v>
      </c>
      <c r="F60" s="96">
        <v>0</v>
      </c>
      <c r="G60" s="97">
        <v>0.60670000000000002</v>
      </c>
      <c r="H60" s="97">
        <v>0</v>
      </c>
      <c r="I60" s="55">
        <v>5</v>
      </c>
      <c r="J60" s="55">
        <v>0</v>
      </c>
      <c r="K60" s="56">
        <v>5</v>
      </c>
      <c r="L60" s="56">
        <v>0</v>
      </c>
      <c r="M60" s="98"/>
      <c r="N60" s="99"/>
      <c r="O60" s="100">
        <v>5</v>
      </c>
    </row>
    <row r="61" spans="1:15" ht="25.5" x14ac:dyDescent="0.2">
      <c r="A61" s="50">
        <v>560096</v>
      </c>
      <c r="B61" s="51" t="s">
        <v>75</v>
      </c>
      <c r="C61" s="52">
        <v>1</v>
      </c>
      <c r="D61" s="52">
        <v>5</v>
      </c>
      <c r="E61" s="96">
        <v>138</v>
      </c>
      <c r="F61" s="96">
        <v>20</v>
      </c>
      <c r="G61" s="97">
        <v>7.1999999999999998E-3</v>
      </c>
      <c r="H61" s="97">
        <v>0.25</v>
      </c>
      <c r="I61" s="55">
        <v>0</v>
      </c>
      <c r="J61" s="55">
        <v>2.31</v>
      </c>
      <c r="K61" s="56">
        <v>0</v>
      </c>
      <c r="L61" s="56">
        <v>0.14000000000000001</v>
      </c>
      <c r="M61" s="98"/>
      <c r="N61" s="99"/>
      <c r="O61" s="100">
        <v>0.14000000000000001</v>
      </c>
    </row>
    <row r="62" spans="1:15" x14ac:dyDescent="0.2">
      <c r="A62" s="50">
        <v>560098</v>
      </c>
      <c r="B62" s="51" t="s">
        <v>76</v>
      </c>
      <c r="C62" s="52">
        <v>206</v>
      </c>
      <c r="D62" s="52">
        <v>0</v>
      </c>
      <c r="E62" s="96">
        <v>1464</v>
      </c>
      <c r="F62" s="96">
        <v>0</v>
      </c>
      <c r="G62" s="97">
        <v>0.14069999999999999</v>
      </c>
      <c r="H62" s="97">
        <v>0</v>
      </c>
      <c r="I62" s="55">
        <v>1.17</v>
      </c>
      <c r="J62" s="55">
        <v>0</v>
      </c>
      <c r="K62" s="56">
        <v>1.17</v>
      </c>
      <c r="L62" s="56">
        <v>0</v>
      </c>
      <c r="M62" s="98"/>
      <c r="N62" s="99"/>
      <c r="O62" s="100">
        <v>1.17</v>
      </c>
    </row>
    <row r="63" spans="1:15" ht="25.5" x14ac:dyDescent="0.2">
      <c r="A63" s="50">
        <v>560099</v>
      </c>
      <c r="B63" s="51" t="s">
        <v>77</v>
      </c>
      <c r="C63" s="52">
        <v>0</v>
      </c>
      <c r="D63" s="52">
        <v>2</v>
      </c>
      <c r="E63" s="96">
        <v>610</v>
      </c>
      <c r="F63" s="96">
        <v>135</v>
      </c>
      <c r="G63" s="97">
        <v>0</v>
      </c>
      <c r="H63" s="97">
        <v>1.4800000000000001E-2</v>
      </c>
      <c r="I63" s="55">
        <v>0</v>
      </c>
      <c r="J63" s="55">
        <v>0</v>
      </c>
      <c r="K63" s="56">
        <v>0</v>
      </c>
      <c r="L63" s="56">
        <v>0</v>
      </c>
      <c r="M63" s="98"/>
      <c r="N63" s="99"/>
      <c r="O63" s="100">
        <v>0</v>
      </c>
    </row>
    <row r="64" spans="1:15" ht="38.25" x14ac:dyDescent="0.2">
      <c r="A64" s="50">
        <v>560206</v>
      </c>
      <c r="B64" s="51" t="s">
        <v>31</v>
      </c>
      <c r="C64" s="52">
        <v>7638</v>
      </c>
      <c r="D64" s="52">
        <v>0</v>
      </c>
      <c r="E64" s="96">
        <v>18779</v>
      </c>
      <c r="F64" s="96">
        <v>220</v>
      </c>
      <c r="G64" s="97">
        <v>0.40670000000000001</v>
      </c>
      <c r="H64" s="97">
        <v>0</v>
      </c>
      <c r="I64" s="55">
        <v>3.49</v>
      </c>
      <c r="J64" s="55">
        <v>0</v>
      </c>
      <c r="K64" s="56">
        <v>3.49</v>
      </c>
      <c r="L64" s="56">
        <v>0</v>
      </c>
      <c r="M64" s="104"/>
      <c r="N64" s="99"/>
      <c r="O64" s="100">
        <v>3.49</v>
      </c>
    </row>
    <row r="65" spans="1:15" ht="38.25" x14ac:dyDescent="0.2">
      <c r="A65" s="50">
        <v>560214</v>
      </c>
      <c r="B65" s="51" t="s">
        <v>36</v>
      </c>
      <c r="C65" s="52">
        <v>7402</v>
      </c>
      <c r="D65" s="52">
        <v>11691</v>
      </c>
      <c r="E65" s="96">
        <v>20036</v>
      </c>
      <c r="F65" s="96">
        <v>40506</v>
      </c>
      <c r="G65" s="97">
        <v>0.36940000000000001</v>
      </c>
      <c r="H65" s="97">
        <v>0.28860000000000002</v>
      </c>
      <c r="I65" s="55">
        <v>3.16</v>
      </c>
      <c r="J65" s="55">
        <v>2.69</v>
      </c>
      <c r="K65" s="56">
        <v>2.4</v>
      </c>
      <c r="L65" s="56">
        <v>0.65</v>
      </c>
      <c r="M65" s="102"/>
      <c r="N65" s="99"/>
      <c r="O65" s="100">
        <v>3.05</v>
      </c>
    </row>
    <row r="66" spans="1:15" s="70" customFormat="1" x14ac:dyDescent="0.2">
      <c r="A66" s="105"/>
      <c r="B66" s="106" t="s">
        <v>375</v>
      </c>
      <c r="C66" s="107">
        <v>186258</v>
      </c>
      <c r="D66" s="107">
        <v>281069</v>
      </c>
      <c r="E66" s="107">
        <v>363845</v>
      </c>
      <c r="F66" s="107">
        <v>665221</v>
      </c>
      <c r="G66" s="97">
        <v>0.51190000000000002</v>
      </c>
      <c r="H66" s="97">
        <v>0.42249999999999999</v>
      </c>
      <c r="I66" s="108"/>
      <c r="J66" s="108"/>
      <c r="K66" s="45"/>
      <c r="L66" s="45"/>
      <c r="M66" s="108"/>
      <c r="N66" s="108"/>
      <c r="O66" s="108"/>
    </row>
  </sheetData>
  <mergeCells count="12">
    <mergeCell ref="K1:O1"/>
    <mergeCell ref="K4:L4"/>
    <mergeCell ref="M4:N4"/>
    <mergeCell ref="A2:K2"/>
    <mergeCell ref="A3:K3"/>
    <mergeCell ref="M3:O3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88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view="pageBreakPreview" zoomScale="95" zoomScaleNormal="100" zoomScaleSheetLayoutView="9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J12" sqref="J12"/>
    </sheetView>
  </sheetViews>
  <sheetFormatPr defaultRowHeight="12.75" x14ac:dyDescent="0.2"/>
  <cols>
    <col min="1" max="1" width="10.6640625" style="1" customWidth="1"/>
    <col min="2" max="2" width="34.83203125" customWidth="1"/>
    <col min="3" max="3" width="12" customWidth="1"/>
    <col min="4" max="4" width="11.83203125" customWidth="1"/>
    <col min="5" max="5" width="12.6640625" customWidth="1"/>
    <col min="6" max="6" width="12" customWidth="1"/>
    <col min="7" max="7" width="11" style="86" customWidth="1"/>
    <col min="8" max="8" width="11.1640625" style="86" customWidth="1"/>
    <col min="9" max="9" width="12.5" style="70" customWidth="1"/>
    <col min="10" max="10" width="16.1640625" style="70" customWidth="1"/>
    <col min="11" max="11" width="12" style="40" customWidth="1"/>
    <col min="12" max="12" width="13" style="41" customWidth="1"/>
    <col min="13" max="13" width="14.33203125" style="72" customWidth="1"/>
    <col min="14" max="14" width="8.5" style="72" customWidth="1"/>
    <col min="15" max="15" width="15" style="70" customWidth="1"/>
    <col min="257" max="257" width="8.1640625" bestFit="1" customWidth="1"/>
    <col min="258" max="258" width="34.83203125" customWidth="1"/>
    <col min="259" max="259" width="12" customWidth="1"/>
    <col min="260" max="260" width="11.83203125" customWidth="1"/>
    <col min="261" max="261" width="12.6640625" customWidth="1"/>
    <col min="262" max="262" width="12" customWidth="1"/>
    <col min="263" max="263" width="11" customWidth="1"/>
    <col min="264" max="264" width="11.1640625" customWidth="1"/>
    <col min="265" max="265" width="12.5" customWidth="1"/>
    <col min="266" max="266" width="16.1640625" customWidth="1"/>
    <col min="267" max="267" width="12" customWidth="1"/>
    <col min="268" max="268" width="13" customWidth="1"/>
    <col min="269" max="269" width="12.1640625" customWidth="1"/>
    <col min="270" max="270" width="8.5" customWidth="1"/>
    <col min="271" max="271" width="15" customWidth="1"/>
    <col min="513" max="513" width="8.1640625" bestFit="1" customWidth="1"/>
    <col min="514" max="514" width="34.83203125" customWidth="1"/>
    <col min="515" max="515" width="12" customWidth="1"/>
    <col min="516" max="516" width="11.83203125" customWidth="1"/>
    <col min="517" max="517" width="12.6640625" customWidth="1"/>
    <col min="518" max="518" width="12" customWidth="1"/>
    <col min="519" max="519" width="11" customWidth="1"/>
    <col min="520" max="520" width="11.1640625" customWidth="1"/>
    <col min="521" max="521" width="12.5" customWidth="1"/>
    <col min="522" max="522" width="16.1640625" customWidth="1"/>
    <col min="523" max="523" width="12" customWidth="1"/>
    <col min="524" max="524" width="13" customWidth="1"/>
    <col min="525" max="525" width="12.1640625" customWidth="1"/>
    <col min="526" max="526" width="8.5" customWidth="1"/>
    <col min="527" max="527" width="15" customWidth="1"/>
    <col min="769" max="769" width="8.1640625" bestFit="1" customWidth="1"/>
    <col min="770" max="770" width="34.83203125" customWidth="1"/>
    <col min="771" max="771" width="12" customWidth="1"/>
    <col min="772" max="772" width="11.83203125" customWidth="1"/>
    <col min="773" max="773" width="12.6640625" customWidth="1"/>
    <col min="774" max="774" width="12" customWidth="1"/>
    <col min="775" max="775" width="11" customWidth="1"/>
    <col min="776" max="776" width="11.1640625" customWidth="1"/>
    <col min="777" max="777" width="12.5" customWidth="1"/>
    <col min="778" max="778" width="16.1640625" customWidth="1"/>
    <col min="779" max="779" width="12" customWidth="1"/>
    <col min="780" max="780" width="13" customWidth="1"/>
    <col min="781" max="781" width="12.1640625" customWidth="1"/>
    <col min="782" max="782" width="8.5" customWidth="1"/>
    <col min="783" max="783" width="15" customWidth="1"/>
    <col min="1025" max="1025" width="8.1640625" bestFit="1" customWidth="1"/>
    <col min="1026" max="1026" width="34.83203125" customWidth="1"/>
    <col min="1027" max="1027" width="12" customWidth="1"/>
    <col min="1028" max="1028" width="11.83203125" customWidth="1"/>
    <col min="1029" max="1029" width="12.6640625" customWidth="1"/>
    <col min="1030" max="1030" width="12" customWidth="1"/>
    <col min="1031" max="1031" width="11" customWidth="1"/>
    <col min="1032" max="1032" width="11.1640625" customWidth="1"/>
    <col min="1033" max="1033" width="12.5" customWidth="1"/>
    <col min="1034" max="1034" width="16.1640625" customWidth="1"/>
    <col min="1035" max="1035" width="12" customWidth="1"/>
    <col min="1036" max="1036" width="13" customWidth="1"/>
    <col min="1037" max="1037" width="12.1640625" customWidth="1"/>
    <col min="1038" max="1038" width="8.5" customWidth="1"/>
    <col min="1039" max="1039" width="15" customWidth="1"/>
    <col min="1281" max="1281" width="8.1640625" bestFit="1" customWidth="1"/>
    <col min="1282" max="1282" width="34.83203125" customWidth="1"/>
    <col min="1283" max="1283" width="12" customWidth="1"/>
    <col min="1284" max="1284" width="11.83203125" customWidth="1"/>
    <col min="1285" max="1285" width="12.6640625" customWidth="1"/>
    <col min="1286" max="1286" width="12" customWidth="1"/>
    <col min="1287" max="1287" width="11" customWidth="1"/>
    <col min="1288" max="1288" width="11.1640625" customWidth="1"/>
    <col min="1289" max="1289" width="12.5" customWidth="1"/>
    <col min="1290" max="1290" width="16.1640625" customWidth="1"/>
    <col min="1291" max="1291" width="12" customWidth="1"/>
    <col min="1292" max="1292" width="13" customWidth="1"/>
    <col min="1293" max="1293" width="12.1640625" customWidth="1"/>
    <col min="1294" max="1294" width="8.5" customWidth="1"/>
    <col min="1295" max="1295" width="15" customWidth="1"/>
    <col min="1537" max="1537" width="8.1640625" bestFit="1" customWidth="1"/>
    <col min="1538" max="1538" width="34.83203125" customWidth="1"/>
    <col min="1539" max="1539" width="12" customWidth="1"/>
    <col min="1540" max="1540" width="11.83203125" customWidth="1"/>
    <col min="1541" max="1541" width="12.6640625" customWidth="1"/>
    <col min="1542" max="1542" width="12" customWidth="1"/>
    <col min="1543" max="1543" width="11" customWidth="1"/>
    <col min="1544" max="1544" width="11.1640625" customWidth="1"/>
    <col min="1545" max="1545" width="12.5" customWidth="1"/>
    <col min="1546" max="1546" width="16.1640625" customWidth="1"/>
    <col min="1547" max="1547" width="12" customWidth="1"/>
    <col min="1548" max="1548" width="13" customWidth="1"/>
    <col min="1549" max="1549" width="12.1640625" customWidth="1"/>
    <col min="1550" max="1550" width="8.5" customWidth="1"/>
    <col min="1551" max="1551" width="15" customWidth="1"/>
    <col min="1793" max="1793" width="8.1640625" bestFit="1" customWidth="1"/>
    <col min="1794" max="1794" width="34.83203125" customWidth="1"/>
    <col min="1795" max="1795" width="12" customWidth="1"/>
    <col min="1796" max="1796" width="11.83203125" customWidth="1"/>
    <col min="1797" max="1797" width="12.6640625" customWidth="1"/>
    <col min="1798" max="1798" width="12" customWidth="1"/>
    <col min="1799" max="1799" width="11" customWidth="1"/>
    <col min="1800" max="1800" width="11.1640625" customWidth="1"/>
    <col min="1801" max="1801" width="12.5" customWidth="1"/>
    <col min="1802" max="1802" width="16.1640625" customWidth="1"/>
    <col min="1803" max="1803" width="12" customWidth="1"/>
    <col min="1804" max="1804" width="13" customWidth="1"/>
    <col min="1805" max="1805" width="12.1640625" customWidth="1"/>
    <col min="1806" max="1806" width="8.5" customWidth="1"/>
    <col min="1807" max="1807" width="15" customWidth="1"/>
    <col min="2049" max="2049" width="8.1640625" bestFit="1" customWidth="1"/>
    <col min="2050" max="2050" width="34.83203125" customWidth="1"/>
    <col min="2051" max="2051" width="12" customWidth="1"/>
    <col min="2052" max="2052" width="11.83203125" customWidth="1"/>
    <col min="2053" max="2053" width="12.6640625" customWidth="1"/>
    <col min="2054" max="2054" width="12" customWidth="1"/>
    <col min="2055" max="2055" width="11" customWidth="1"/>
    <col min="2056" max="2056" width="11.1640625" customWidth="1"/>
    <col min="2057" max="2057" width="12.5" customWidth="1"/>
    <col min="2058" max="2058" width="16.1640625" customWidth="1"/>
    <col min="2059" max="2059" width="12" customWidth="1"/>
    <col min="2060" max="2060" width="13" customWidth="1"/>
    <col min="2061" max="2061" width="12.1640625" customWidth="1"/>
    <col min="2062" max="2062" width="8.5" customWidth="1"/>
    <col min="2063" max="2063" width="15" customWidth="1"/>
    <col min="2305" max="2305" width="8.1640625" bestFit="1" customWidth="1"/>
    <col min="2306" max="2306" width="34.83203125" customWidth="1"/>
    <col min="2307" max="2307" width="12" customWidth="1"/>
    <col min="2308" max="2308" width="11.83203125" customWidth="1"/>
    <col min="2309" max="2309" width="12.6640625" customWidth="1"/>
    <col min="2310" max="2310" width="12" customWidth="1"/>
    <col min="2311" max="2311" width="11" customWidth="1"/>
    <col min="2312" max="2312" width="11.1640625" customWidth="1"/>
    <col min="2313" max="2313" width="12.5" customWidth="1"/>
    <col min="2314" max="2314" width="16.1640625" customWidth="1"/>
    <col min="2315" max="2315" width="12" customWidth="1"/>
    <col min="2316" max="2316" width="13" customWidth="1"/>
    <col min="2317" max="2317" width="12.1640625" customWidth="1"/>
    <col min="2318" max="2318" width="8.5" customWidth="1"/>
    <col min="2319" max="2319" width="15" customWidth="1"/>
    <col min="2561" max="2561" width="8.1640625" bestFit="1" customWidth="1"/>
    <col min="2562" max="2562" width="34.83203125" customWidth="1"/>
    <col min="2563" max="2563" width="12" customWidth="1"/>
    <col min="2564" max="2564" width="11.83203125" customWidth="1"/>
    <col min="2565" max="2565" width="12.6640625" customWidth="1"/>
    <col min="2566" max="2566" width="12" customWidth="1"/>
    <col min="2567" max="2567" width="11" customWidth="1"/>
    <col min="2568" max="2568" width="11.1640625" customWidth="1"/>
    <col min="2569" max="2569" width="12.5" customWidth="1"/>
    <col min="2570" max="2570" width="16.1640625" customWidth="1"/>
    <col min="2571" max="2571" width="12" customWidth="1"/>
    <col min="2572" max="2572" width="13" customWidth="1"/>
    <col min="2573" max="2573" width="12.1640625" customWidth="1"/>
    <col min="2574" max="2574" width="8.5" customWidth="1"/>
    <col min="2575" max="2575" width="15" customWidth="1"/>
    <col min="2817" max="2817" width="8.1640625" bestFit="1" customWidth="1"/>
    <col min="2818" max="2818" width="34.83203125" customWidth="1"/>
    <col min="2819" max="2819" width="12" customWidth="1"/>
    <col min="2820" max="2820" width="11.83203125" customWidth="1"/>
    <col min="2821" max="2821" width="12.6640625" customWidth="1"/>
    <col min="2822" max="2822" width="12" customWidth="1"/>
    <col min="2823" max="2823" width="11" customWidth="1"/>
    <col min="2824" max="2824" width="11.1640625" customWidth="1"/>
    <col min="2825" max="2825" width="12.5" customWidth="1"/>
    <col min="2826" max="2826" width="16.1640625" customWidth="1"/>
    <col min="2827" max="2827" width="12" customWidth="1"/>
    <col min="2828" max="2828" width="13" customWidth="1"/>
    <col min="2829" max="2829" width="12.1640625" customWidth="1"/>
    <col min="2830" max="2830" width="8.5" customWidth="1"/>
    <col min="2831" max="2831" width="15" customWidth="1"/>
    <col min="3073" max="3073" width="8.1640625" bestFit="1" customWidth="1"/>
    <col min="3074" max="3074" width="34.83203125" customWidth="1"/>
    <col min="3075" max="3075" width="12" customWidth="1"/>
    <col min="3076" max="3076" width="11.83203125" customWidth="1"/>
    <col min="3077" max="3077" width="12.6640625" customWidth="1"/>
    <col min="3078" max="3078" width="12" customWidth="1"/>
    <col min="3079" max="3079" width="11" customWidth="1"/>
    <col min="3080" max="3080" width="11.1640625" customWidth="1"/>
    <col min="3081" max="3081" width="12.5" customWidth="1"/>
    <col min="3082" max="3082" width="16.1640625" customWidth="1"/>
    <col min="3083" max="3083" width="12" customWidth="1"/>
    <col min="3084" max="3084" width="13" customWidth="1"/>
    <col min="3085" max="3085" width="12.1640625" customWidth="1"/>
    <col min="3086" max="3086" width="8.5" customWidth="1"/>
    <col min="3087" max="3087" width="15" customWidth="1"/>
    <col min="3329" max="3329" width="8.1640625" bestFit="1" customWidth="1"/>
    <col min="3330" max="3330" width="34.83203125" customWidth="1"/>
    <col min="3331" max="3331" width="12" customWidth="1"/>
    <col min="3332" max="3332" width="11.83203125" customWidth="1"/>
    <col min="3333" max="3333" width="12.6640625" customWidth="1"/>
    <col min="3334" max="3334" width="12" customWidth="1"/>
    <col min="3335" max="3335" width="11" customWidth="1"/>
    <col min="3336" max="3336" width="11.1640625" customWidth="1"/>
    <col min="3337" max="3337" width="12.5" customWidth="1"/>
    <col min="3338" max="3338" width="16.1640625" customWidth="1"/>
    <col min="3339" max="3339" width="12" customWidth="1"/>
    <col min="3340" max="3340" width="13" customWidth="1"/>
    <col min="3341" max="3341" width="12.1640625" customWidth="1"/>
    <col min="3342" max="3342" width="8.5" customWidth="1"/>
    <col min="3343" max="3343" width="15" customWidth="1"/>
    <col min="3585" max="3585" width="8.1640625" bestFit="1" customWidth="1"/>
    <col min="3586" max="3586" width="34.83203125" customWidth="1"/>
    <col min="3587" max="3587" width="12" customWidth="1"/>
    <col min="3588" max="3588" width="11.83203125" customWidth="1"/>
    <col min="3589" max="3589" width="12.6640625" customWidth="1"/>
    <col min="3590" max="3590" width="12" customWidth="1"/>
    <col min="3591" max="3591" width="11" customWidth="1"/>
    <col min="3592" max="3592" width="11.1640625" customWidth="1"/>
    <col min="3593" max="3593" width="12.5" customWidth="1"/>
    <col min="3594" max="3594" width="16.1640625" customWidth="1"/>
    <col min="3595" max="3595" width="12" customWidth="1"/>
    <col min="3596" max="3596" width="13" customWidth="1"/>
    <col min="3597" max="3597" width="12.1640625" customWidth="1"/>
    <col min="3598" max="3598" width="8.5" customWidth="1"/>
    <col min="3599" max="3599" width="15" customWidth="1"/>
    <col min="3841" max="3841" width="8.1640625" bestFit="1" customWidth="1"/>
    <col min="3842" max="3842" width="34.83203125" customWidth="1"/>
    <col min="3843" max="3843" width="12" customWidth="1"/>
    <col min="3844" max="3844" width="11.83203125" customWidth="1"/>
    <col min="3845" max="3845" width="12.6640625" customWidth="1"/>
    <col min="3846" max="3846" width="12" customWidth="1"/>
    <col min="3847" max="3847" width="11" customWidth="1"/>
    <col min="3848" max="3848" width="11.1640625" customWidth="1"/>
    <col min="3849" max="3849" width="12.5" customWidth="1"/>
    <col min="3850" max="3850" width="16.1640625" customWidth="1"/>
    <col min="3851" max="3851" width="12" customWidth="1"/>
    <col min="3852" max="3852" width="13" customWidth="1"/>
    <col min="3853" max="3853" width="12.1640625" customWidth="1"/>
    <col min="3854" max="3854" width="8.5" customWidth="1"/>
    <col min="3855" max="3855" width="15" customWidth="1"/>
    <col min="4097" max="4097" width="8.1640625" bestFit="1" customWidth="1"/>
    <col min="4098" max="4098" width="34.83203125" customWidth="1"/>
    <col min="4099" max="4099" width="12" customWidth="1"/>
    <col min="4100" max="4100" width="11.83203125" customWidth="1"/>
    <col min="4101" max="4101" width="12.6640625" customWidth="1"/>
    <col min="4102" max="4102" width="12" customWidth="1"/>
    <col min="4103" max="4103" width="11" customWidth="1"/>
    <col min="4104" max="4104" width="11.1640625" customWidth="1"/>
    <col min="4105" max="4105" width="12.5" customWidth="1"/>
    <col min="4106" max="4106" width="16.1640625" customWidth="1"/>
    <col min="4107" max="4107" width="12" customWidth="1"/>
    <col min="4108" max="4108" width="13" customWidth="1"/>
    <col min="4109" max="4109" width="12.1640625" customWidth="1"/>
    <col min="4110" max="4110" width="8.5" customWidth="1"/>
    <col min="4111" max="4111" width="15" customWidth="1"/>
    <col min="4353" max="4353" width="8.1640625" bestFit="1" customWidth="1"/>
    <col min="4354" max="4354" width="34.83203125" customWidth="1"/>
    <col min="4355" max="4355" width="12" customWidth="1"/>
    <col min="4356" max="4356" width="11.83203125" customWidth="1"/>
    <col min="4357" max="4357" width="12.6640625" customWidth="1"/>
    <col min="4358" max="4358" width="12" customWidth="1"/>
    <col min="4359" max="4359" width="11" customWidth="1"/>
    <col min="4360" max="4360" width="11.1640625" customWidth="1"/>
    <col min="4361" max="4361" width="12.5" customWidth="1"/>
    <col min="4362" max="4362" width="16.1640625" customWidth="1"/>
    <col min="4363" max="4363" width="12" customWidth="1"/>
    <col min="4364" max="4364" width="13" customWidth="1"/>
    <col min="4365" max="4365" width="12.1640625" customWidth="1"/>
    <col min="4366" max="4366" width="8.5" customWidth="1"/>
    <col min="4367" max="4367" width="15" customWidth="1"/>
    <col min="4609" max="4609" width="8.1640625" bestFit="1" customWidth="1"/>
    <col min="4610" max="4610" width="34.83203125" customWidth="1"/>
    <col min="4611" max="4611" width="12" customWidth="1"/>
    <col min="4612" max="4612" width="11.83203125" customWidth="1"/>
    <col min="4613" max="4613" width="12.6640625" customWidth="1"/>
    <col min="4614" max="4614" width="12" customWidth="1"/>
    <col min="4615" max="4615" width="11" customWidth="1"/>
    <col min="4616" max="4616" width="11.1640625" customWidth="1"/>
    <col min="4617" max="4617" width="12.5" customWidth="1"/>
    <col min="4618" max="4618" width="16.1640625" customWidth="1"/>
    <col min="4619" max="4619" width="12" customWidth="1"/>
    <col min="4620" max="4620" width="13" customWidth="1"/>
    <col min="4621" max="4621" width="12.1640625" customWidth="1"/>
    <col min="4622" max="4622" width="8.5" customWidth="1"/>
    <col min="4623" max="4623" width="15" customWidth="1"/>
    <col min="4865" max="4865" width="8.1640625" bestFit="1" customWidth="1"/>
    <col min="4866" max="4866" width="34.83203125" customWidth="1"/>
    <col min="4867" max="4867" width="12" customWidth="1"/>
    <col min="4868" max="4868" width="11.83203125" customWidth="1"/>
    <col min="4869" max="4869" width="12.6640625" customWidth="1"/>
    <col min="4870" max="4870" width="12" customWidth="1"/>
    <col min="4871" max="4871" width="11" customWidth="1"/>
    <col min="4872" max="4872" width="11.1640625" customWidth="1"/>
    <col min="4873" max="4873" width="12.5" customWidth="1"/>
    <col min="4874" max="4874" width="16.1640625" customWidth="1"/>
    <col min="4875" max="4875" width="12" customWidth="1"/>
    <col min="4876" max="4876" width="13" customWidth="1"/>
    <col min="4877" max="4877" width="12.1640625" customWidth="1"/>
    <col min="4878" max="4878" width="8.5" customWidth="1"/>
    <col min="4879" max="4879" width="15" customWidth="1"/>
    <col min="5121" max="5121" width="8.1640625" bestFit="1" customWidth="1"/>
    <col min="5122" max="5122" width="34.83203125" customWidth="1"/>
    <col min="5123" max="5123" width="12" customWidth="1"/>
    <col min="5124" max="5124" width="11.83203125" customWidth="1"/>
    <col min="5125" max="5125" width="12.6640625" customWidth="1"/>
    <col min="5126" max="5126" width="12" customWidth="1"/>
    <col min="5127" max="5127" width="11" customWidth="1"/>
    <col min="5128" max="5128" width="11.1640625" customWidth="1"/>
    <col min="5129" max="5129" width="12.5" customWidth="1"/>
    <col min="5130" max="5130" width="16.1640625" customWidth="1"/>
    <col min="5131" max="5131" width="12" customWidth="1"/>
    <col min="5132" max="5132" width="13" customWidth="1"/>
    <col min="5133" max="5133" width="12.1640625" customWidth="1"/>
    <col min="5134" max="5134" width="8.5" customWidth="1"/>
    <col min="5135" max="5135" width="15" customWidth="1"/>
    <col min="5377" max="5377" width="8.1640625" bestFit="1" customWidth="1"/>
    <col min="5378" max="5378" width="34.83203125" customWidth="1"/>
    <col min="5379" max="5379" width="12" customWidth="1"/>
    <col min="5380" max="5380" width="11.83203125" customWidth="1"/>
    <col min="5381" max="5381" width="12.6640625" customWidth="1"/>
    <col min="5382" max="5382" width="12" customWidth="1"/>
    <col min="5383" max="5383" width="11" customWidth="1"/>
    <col min="5384" max="5384" width="11.1640625" customWidth="1"/>
    <col min="5385" max="5385" width="12.5" customWidth="1"/>
    <col min="5386" max="5386" width="16.1640625" customWidth="1"/>
    <col min="5387" max="5387" width="12" customWidth="1"/>
    <col min="5388" max="5388" width="13" customWidth="1"/>
    <col min="5389" max="5389" width="12.1640625" customWidth="1"/>
    <col min="5390" max="5390" width="8.5" customWidth="1"/>
    <col min="5391" max="5391" width="15" customWidth="1"/>
    <col min="5633" max="5633" width="8.1640625" bestFit="1" customWidth="1"/>
    <col min="5634" max="5634" width="34.83203125" customWidth="1"/>
    <col min="5635" max="5635" width="12" customWidth="1"/>
    <col min="5636" max="5636" width="11.83203125" customWidth="1"/>
    <col min="5637" max="5637" width="12.6640625" customWidth="1"/>
    <col min="5638" max="5638" width="12" customWidth="1"/>
    <col min="5639" max="5639" width="11" customWidth="1"/>
    <col min="5640" max="5640" width="11.1640625" customWidth="1"/>
    <col min="5641" max="5641" width="12.5" customWidth="1"/>
    <col min="5642" max="5642" width="16.1640625" customWidth="1"/>
    <col min="5643" max="5643" width="12" customWidth="1"/>
    <col min="5644" max="5644" width="13" customWidth="1"/>
    <col min="5645" max="5645" width="12.1640625" customWidth="1"/>
    <col min="5646" max="5646" width="8.5" customWidth="1"/>
    <col min="5647" max="5647" width="15" customWidth="1"/>
    <col min="5889" max="5889" width="8.1640625" bestFit="1" customWidth="1"/>
    <col min="5890" max="5890" width="34.83203125" customWidth="1"/>
    <col min="5891" max="5891" width="12" customWidth="1"/>
    <col min="5892" max="5892" width="11.83203125" customWidth="1"/>
    <col min="5893" max="5893" width="12.6640625" customWidth="1"/>
    <col min="5894" max="5894" width="12" customWidth="1"/>
    <col min="5895" max="5895" width="11" customWidth="1"/>
    <col min="5896" max="5896" width="11.1640625" customWidth="1"/>
    <col min="5897" max="5897" width="12.5" customWidth="1"/>
    <col min="5898" max="5898" width="16.1640625" customWidth="1"/>
    <col min="5899" max="5899" width="12" customWidth="1"/>
    <col min="5900" max="5900" width="13" customWidth="1"/>
    <col min="5901" max="5901" width="12.1640625" customWidth="1"/>
    <col min="5902" max="5902" width="8.5" customWidth="1"/>
    <col min="5903" max="5903" width="15" customWidth="1"/>
    <col min="6145" max="6145" width="8.1640625" bestFit="1" customWidth="1"/>
    <col min="6146" max="6146" width="34.83203125" customWidth="1"/>
    <col min="6147" max="6147" width="12" customWidth="1"/>
    <col min="6148" max="6148" width="11.83203125" customWidth="1"/>
    <col min="6149" max="6149" width="12.6640625" customWidth="1"/>
    <col min="6150" max="6150" width="12" customWidth="1"/>
    <col min="6151" max="6151" width="11" customWidth="1"/>
    <col min="6152" max="6152" width="11.1640625" customWidth="1"/>
    <col min="6153" max="6153" width="12.5" customWidth="1"/>
    <col min="6154" max="6154" width="16.1640625" customWidth="1"/>
    <col min="6155" max="6155" width="12" customWidth="1"/>
    <col min="6156" max="6156" width="13" customWidth="1"/>
    <col min="6157" max="6157" width="12.1640625" customWidth="1"/>
    <col min="6158" max="6158" width="8.5" customWidth="1"/>
    <col min="6159" max="6159" width="15" customWidth="1"/>
    <col min="6401" max="6401" width="8.1640625" bestFit="1" customWidth="1"/>
    <col min="6402" max="6402" width="34.83203125" customWidth="1"/>
    <col min="6403" max="6403" width="12" customWidth="1"/>
    <col min="6404" max="6404" width="11.83203125" customWidth="1"/>
    <col min="6405" max="6405" width="12.6640625" customWidth="1"/>
    <col min="6406" max="6406" width="12" customWidth="1"/>
    <col min="6407" max="6407" width="11" customWidth="1"/>
    <col min="6408" max="6408" width="11.1640625" customWidth="1"/>
    <col min="6409" max="6409" width="12.5" customWidth="1"/>
    <col min="6410" max="6410" width="16.1640625" customWidth="1"/>
    <col min="6411" max="6411" width="12" customWidth="1"/>
    <col min="6412" max="6412" width="13" customWidth="1"/>
    <col min="6413" max="6413" width="12.1640625" customWidth="1"/>
    <col min="6414" max="6414" width="8.5" customWidth="1"/>
    <col min="6415" max="6415" width="15" customWidth="1"/>
    <col min="6657" max="6657" width="8.1640625" bestFit="1" customWidth="1"/>
    <col min="6658" max="6658" width="34.83203125" customWidth="1"/>
    <col min="6659" max="6659" width="12" customWidth="1"/>
    <col min="6660" max="6660" width="11.83203125" customWidth="1"/>
    <col min="6661" max="6661" width="12.6640625" customWidth="1"/>
    <col min="6662" max="6662" width="12" customWidth="1"/>
    <col min="6663" max="6663" width="11" customWidth="1"/>
    <col min="6664" max="6664" width="11.1640625" customWidth="1"/>
    <col min="6665" max="6665" width="12.5" customWidth="1"/>
    <col min="6666" max="6666" width="16.1640625" customWidth="1"/>
    <col min="6667" max="6667" width="12" customWidth="1"/>
    <col min="6668" max="6668" width="13" customWidth="1"/>
    <col min="6669" max="6669" width="12.1640625" customWidth="1"/>
    <col min="6670" max="6670" width="8.5" customWidth="1"/>
    <col min="6671" max="6671" width="15" customWidth="1"/>
    <col min="6913" max="6913" width="8.1640625" bestFit="1" customWidth="1"/>
    <col min="6914" max="6914" width="34.83203125" customWidth="1"/>
    <col min="6915" max="6915" width="12" customWidth="1"/>
    <col min="6916" max="6916" width="11.83203125" customWidth="1"/>
    <col min="6917" max="6917" width="12.6640625" customWidth="1"/>
    <col min="6918" max="6918" width="12" customWidth="1"/>
    <col min="6919" max="6919" width="11" customWidth="1"/>
    <col min="6920" max="6920" width="11.1640625" customWidth="1"/>
    <col min="6921" max="6921" width="12.5" customWidth="1"/>
    <col min="6922" max="6922" width="16.1640625" customWidth="1"/>
    <col min="6923" max="6923" width="12" customWidth="1"/>
    <col min="6924" max="6924" width="13" customWidth="1"/>
    <col min="6925" max="6925" width="12.1640625" customWidth="1"/>
    <col min="6926" max="6926" width="8.5" customWidth="1"/>
    <col min="6927" max="6927" width="15" customWidth="1"/>
    <col min="7169" max="7169" width="8.1640625" bestFit="1" customWidth="1"/>
    <col min="7170" max="7170" width="34.83203125" customWidth="1"/>
    <col min="7171" max="7171" width="12" customWidth="1"/>
    <col min="7172" max="7172" width="11.83203125" customWidth="1"/>
    <col min="7173" max="7173" width="12.6640625" customWidth="1"/>
    <col min="7174" max="7174" width="12" customWidth="1"/>
    <col min="7175" max="7175" width="11" customWidth="1"/>
    <col min="7176" max="7176" width="11.1640625" customWidth="1"/>
    <col min="7177" max="7177" width="12.5" customWidth="1"/>
    <col min="7178" max="7178" width="16.1640625" customWidth="1"/>
    <col min="7179" max="7179" width="12" customWidth="1"/>
    <col min="7180" max="7180" width="13" customWidth="1"/>
    <col min="7181" max="7181" width="12.1640625" customWidth="1"/>
    <col min="7182" max="7182" width="8.5" customWidth="1"/>
    <col min="7183" max="7183" width="15" customWidth="1"/>
    <col min="7425" max="7425" width="8.1640625" bestFit="1" customWidth="1"/>
    <col min="7426" max="7426" width="34.83203125" customWidth="1"/>
    <col min="7427" max="7427" width="12" customWidth="1"/>
    <col min="7428" max="7428" width="11.83203125" customWidth="1"/>
    <col min="7429" max="7429" width="12.6640625" customWidth="1"/>
    <col min="7430" max="7430" width="12" customWidth="1"/>
    <col min="7431" max="7431" width="11" customWidth="1"/>
    <col min="7432" max="7432" width="11.1640625" customWidth="1"/>
    <col min="7433" max="7433" width="12.5" customWidth="1"/>
    <col min="7434" max="7434" width="16.1640625" customWidth="1"/>
    <col min="7435" max="7435" width="12" customWidth="1"/>
    <col min="7436" max="7436" width="13" customWidth="1"/>
    <col min="7437" max="7437" width="12.1640625" customWidth="1"/>
    <col min="7438" max="7438" width="8.5" customWidth="1"/>
    <col min="7439" max="7439" width="15" customWidth="1"/>
    <col min="7681" max="7681" width="8.1640625" bestFit="1" customWidth="1"/>
    <col min="7682" max="7682" width="34.83203125" customWidth="1"/>
    <col min="7683" max="7683" width="12" customWidth="1"/>
    <col min="7684" max="7684" width="11.83203125" customWidth="1"/>
    <col min="7685" max="7685" width="12.6640625" customWidth="1"/>
    <col min="7686" max="7686" width="12" customWidth="1"/>
    <col min="7687" max="7687" width="11" customWidth="1"/>
    <col min="7688" max="7688" width="11.1640625" customWidth="1"/>
    <col min="7689" max="7689" width="12.5" customWidth="1"/>
    <col min="7690" max="7690" width="16.1640625" customWidth="1"/>
    <col min="7691" max="7691" width="12" customWidth="1"/>
    <col min="7692" max="7692" width="13" customWidth="1"/>
    <col min="7693" max="7693" width="12.1640625" customWidth="1"/>
    <col min="7694" max="7694" width="8.5" customWidth="1"/>
    <col min="7695" max="7695" width="15" customWidth="1"/>
    <col min="7937" max="7937" width="8.1640625" bestFit="1" customWidth="1"/>
    <col min="7938" max="7938" width="34.83203125" customWidth="1"/>
    <col min="7939" max="7939" width="12" customWidth="1"/>
    <col min="7940" max="7940" width="11.83203125" customWidth="1"/>
    <col min="7941" max="7941" width="12.6640625" customWidth="1"/>
    <col min="7942" max="7942" width="12" customWidth="1"/>
    <col min="7943" max="7943" width="11" customWidth="1"/>
    <col min="7944" max="7944" width="11.1640625" customWidth="1"/>
    <col min="7945" max="7945" width="12.5" customWidth="1"/>
    <col min="7946" max="7946" width="16.1640625" customWidth="1"/>
    <col min="7947" max="7947" width="12" customWidth="1"/>
    <col min="7948" max="7948" width="13" customWidth="1"/>
    <col min="7949" max="7949" width="12.1640625" customWidth="1"/>
    <col min="7950" max="7950" width="8.5" customWidth="1"/>
    <col min="7951" max="7951" width="15" customWidth="1"/>
    <col min="8193" max="8193" width="8.1640625" bestFit="1" customWidth="1"/>
    <col min="8194" max="8194" width="34.83203125" customWidth="1"/>
    <col min="8195" max="8195" width="12" customWidth="1"/>
    <col min="8196" max="8196" width="11.83203125" customWidth="1"/>
    <col min="8197" max="8197" width="12.6640625" customWidth="1"/>
    <col min="8198" max="8198" width="12" customWidth="1"/>
    <col min="8199" max="8199" width="11" customWidth="1"/>
    <col min="8200" max="8200" width="11.1640625" customWidth="1"/>
    <col min="8201" max="8201" width="12.5" customWidth="1"/>
    <col min="8202" max="8202" width="16.1640625" customWidth="1"/>
    <col min="8203" max="8203" width="12" customWidth="1"/>
    <col min="8204" max="8204" width="13" customWidth="1"/>
    <col min="8205" max="8205" width="12.1640625" customWidth="1"/>
    <col min="8206" max="8206" width="8.5" customWidth="1"/>
    <col min="8207" max="8207" width="15" customWidth="1"/>
    <col min="8449" max="8449" width="8.1640625" bestFit="1" customWidth="1"/>
    <col min="8450" max="8450" width="34.83203125" customWidth="1"/>
    <col min="8451" max="8451" width="12" customWidth="1"/>
    <col min="8452" max="8452" width="11.83203125" customWidth="1"/>
    <col min="8453" max="8453" width="12.6640625" customWidth="1"/>
    <col min="8454" max="8454" width="12" customWidth="1"/>
    <col min="8455" max="8455" width="11" customWidth="1"/>
    <col min="8456" max="8456" width="11.1640625" customWidth="1"/>
    <col min="8457" max="8457" width="12.5" customWidth="1"/>
    <col min="8458" max="8458" width="16.1640625" customWidth="1"/>
    <col min="8459" max="8459" width="12" customWidth="1"/>
    <col min="8460" max="8460" width="13" customWidth="1"/>
    <col min="8461" max="8461" width="12.1640625" customWidth="1"/>
    <col min="8462" max="8462" width="8.5" customWidth="1"/>
    <col min="8463" max="8463" width="15" customWidth="1"/>
    <col min="8705" max="8705" width="8.1640625" bestFit="1" customWidth="1"/>
    <col min="8706" max="8706" width="34.83203125" customWidth="1"/>
    <col min="8707" max="8707" width="12" customWidth="1"/>
    <col min="8708" max="8708" width="11.83203125" customWidth="1"/>
    <col min="8709" max="8709" width="12.6640625" customWidth="1"/>
    <col min="8710" max="8710" width="12" customWidth="1"/>
    <col min="8711" max="8711" width="11" customWidth="1"/>
    <col min="8712" max="8712" width="11.1640625" customWidth="1"/>
    <col min="8713" max="8713" width="12.5" customWidth="1"/>
    <col min="8714" max="8714" width="16.1640625" customWidth="1"/>
    <col min="8715" max="8715" width="12" customWidth="1"/>
    <col min="8716" max="8716" width="13" customWidth="1"/>
    <col min="8717" max="8717" width="12.1640625" customWidth="1"/>
    <col min="8718" max="8718" width="8.5" customWidth="1"/>
    <col min="8719" max="8719" width="15" customWidth="1"/>
    <col min="8961" max="8961" width="8.1640625" bestFit="1" customWidth="1"/>
    <col min="8962" max="8962" width="34.83203125" customWidth="1"/>
    <col min="8963" max="8963" width="12" customWidth="1"/>
    <col min="8964" max="8964" width="11.83203125" customWidth="1"/>
    <col min="8965" max="8965" width="12.6640625" customWidth="1"/>
    <col min="8966" max="8966" width="12" customWidth="1"/>
    <col min="8967" max="8967" width="11" customWidth="1"/>
    <col min="8968" max="8968" width="11.1640625" customWidth="1"/>
    <col min="8969" max="8969" width="12.5" customWidth="1"/>
    <col min="8970" max="8970" width="16.1640625" customWidth="1"/>
    <col min="8971" max="8971" width="12" customWidth="1"/>
    <col min="8972" max="8972" width="13" customWidth="1"/>
    <col min="8973" max="8973" width="12.1640625" customWidth="1"/>
    <col min="8974" max="8974" width="8.5" customWidth="1"/>
    <col min="8975" max="8975" width="15" customWidth="1"/>
    <col min="9217" max="9217" width="8.1640625" bestFit="1" customWidth="1"/>
    <col min="9218" max="9218" width="34.83203125" customWidth="1"/>
    <col min="9219" max="9219" width="12" customWidth="1"/>
    <col min="9220" max="9220" width="11.83203125" customWidth="1"/>
    <col min="9221" max="9221" width="12.6640625" customWidth="1"/>
    <col min="9222" max="9222" width="12" customWidth="1"/>
    <col min="9223" max="9223" width="11" customWidth="1"/>
    <col min="9224" max="9224" width="11.1640625" customWidth="1"/>
    <col min="9225" max="9225" width="12.5" customWidth="1"/>
    <col min="9226" max="9226" width="16.1640625" customWidth="1"/>
    <col min="9227" max="9227" width="12" customWidth="1"/>
    <col min="9228" max="9228" width="13" customWidth="1"/>
    <col min="9229" max="9229" width="12.1640625" customWidth="1"/>
    <col min="9230" max="9230" width="8.5" customWidth="1"/>
    <col min="9231" max="9231" width="15" customWidth="1"/>
    <col min="9473" max="9473" width="8.1640625" bestFit="1" customWidth="1"/>
    <col min="9474" max="9474" width="34.83203125" customWidth="1"/>
    <col min="9475" max="9475" width="12" customWidth="1"/>
    <col min="9476" max="9476" width="11.83203125" customWidth="1"/>
    <col min="9477" max="9477" width="12.6640625" customWidth="1"/>
    <col min="9478" max="9478" width="12" customWidth="1"/>
    <col min="9479" max="9479" width="11" customWidth="1"/>
    <col min="9480" max="9480" width="11.1640625" customWidth="1"/>
    <col min="9481" max="9481" width="12.5" customWidth="1"/>
    <col min="9482" max="9482" width="16.1640625" customWidth="1"/>
    <col min="9483" max="9483" width="12" customWidth="1"/>
    <col min="9484" max="9484" width="13" customWidth="1"/>
    <col min="9485" max="9485" width="12.1640625" customWidth="1"/>
    <col min="9486" max="9486" width="8.5" customWidth="1"/>
    <col min="9487" max="9487" width="15" customWidth="1"/>
    <col min="9729" max="9729" width="8.1640625" bestFit="1" customWidth="1"/>
    <col min="9730" max="9730" width="34.83203125" customWidth="1"/>
    <col min="9731" max="9731" width="12" customWidth="1"/>
    <col min="9732" max="9732" width="11.83203125" customWidth="1"/>
    <col min="9733" max="9733" width="12.6640625" customWidth="1"/>
    <col min="9734" max="9734" width="12" customWidth="1"/>
    <col min="9735" max="9735" width="11" customWidth="1"/>
    <col min="9736" max="9736" width="11.1640625" customWidth="1"/>
    <col min="9737" max="9737" width="12.5" customWidth="1"/>
    <col min="9738" max="9738" width="16.1640625" customWidth="1"/>
    <col min="9739" max="9739" width="12" customWidth="1"/>
    <col min="9740" max="9740" width="13" customWidth="1"/>
    <col min="9741" max="9741" width="12.1640625" customWidth="1"/>
    <col min="9742" max="9742" width="8.5" customWidth="1"/>
    <col min="9743" max="9743" width="15" customWidth="1"/>
    <col min="9985" max="9985" width="8.1640625" bestFit="1" customWidth="1"/>
    <col min="9986" max="9986" width="34.83203125" customWidth="1"/>
    <col min="9987" max="9987" width="12" customWidth="1"/>
    <col min="9988" max="9988" width="11.83203125" customWidth="1"/>
    <col min="9989" max="9989" width="12.6640625" customWidth="1"/>
    <col min="9990" max="9990" width="12" customWidth="1"/>
    <col min="9991" max="9991" width="11" customWidth="1"/>
    <col min="9992" max="9992" width="11.1640625" customWidth="1"/>
    <col min="9993" max="9993" width="12.5" customWidth="1"/>
    <col min="9994" max="9994" width="16.1640625" customWidth="1"/>
    <col min="9995" max="9995" width="12" customWidth="1"/>
    <col min="9996" max="9996" width="13" customWidth="1"/>
    <col min="9997" max="9997" width="12.1640625" customWidth="1"/>
    <col min="9998" max="9998" width="8.5" customWidth="1"/>
    <col min="9999" max="9999" width="15" customWidth="1"/>
    <col min="10241" max="10241" width="8.1640625" bestFit="1" customWidth="1"/>
    <col min="10242" max="10242" width="34.83203125" customWidth="1"/>
    <col min="10243" max="10243" width="12" customWidth="1"/>
    <col min="10244" max="10244" width="11.83203125" customWidth="1"/>
    <col min="10245" max="10245" width="12.6640625" customWidth="1"/>
    <col min="10246" max="10246" width="12" customWidth="1"/>
    <col min="10247" max="10247" width="11" customWidth="1"/>
    <col min="10248" max="10248" width="11.1640625" customWidth="1"/>
    <col min="10249" max="10249" width="12.5" customWidth="1"/>
    <col min="10250" max="10250" width="16.1640625" customWidth="1"/>
    <col min="10251" max="10251" width="12" customWidth="1"/>
    <col min="10252" max="10252" width="13" customWidth="1"/>
    <col min="10253" max="10253" width="12.1640625" customWidth="1"/>
    <col min="10254" max="10254" width="8.5" customWidth="1"/>
    <col min="10255" max="10255" width="15" customWidth="1"/>
    <col min="10497" max="10497" width="8.1640625" bestFit="1" customWidth="1"/>
    <col min="10498" max="10498" width="34.83203125" customWidth="1"/>
    <col min="10499" max="10499" width="12" customWidth="1"/>
    <col min="10500" max="10500" width="11.83203125" customWidth="1"/>
    <col min="10501" max="10501" width="12.6640625" customWidth="1"/>
    <col min="10502" max="10502" width="12" customWidth="1"/>
    <col min="10503" max="10503" width="11" customWidth="1"/>
    <col min="10504" max="10504" width="11.1640625" customWidth="1"/>
    <col min="10505" max="10505" width="12.5" customWidth="1"/>
    <col min="10506" max="10506" width="16.1640625" customWidth="1"/>
    <col min="10507" max="10507" width="12" customWidth="1"/>
    <col min="10508" max="10508" width="13" customWidth="1"/>
    <col min="10509" max="10509" width="12.1640625" customWidth="1"/>
    <col min="10510" max="10510" width="8.5" customWidth="1"/>
    <col min="10511" max="10511" width="15" customWidth="1"/>
    <col min="10753" max="10753" width="8.1640625" bestFit="1" customWidth="1"/>
    <col min="10754" max="10754" width="34.83203125" customWidth="1"/>
    <col min="10755" max="10755" width="12" customWidth="1"/>
    <col min="10756" max="10756" width="11.83203125" customWidth="1"/>
    <col min="10757" max="10757" width="12.6640625" customWidth="1"/>
    <col min="10758" max="10758" width="12" customWidth="1"/>
    <col min="10759" max="10759" width="11" customWidth="1"/>
    <col min="10760" max="10760" width="11.1640625" customWidth="1"/>
    <col min="10761" max="10761" width="12.5" customWidth="1"/>
    <col min="10762" max="10762" width="16.1640625" customWidth="1"/>
    <col min="10763" max="10763" width="12" customWidth="1"/>
    <col min="10764" max="10764" width="13" customWidth="1"/>
    <col min="10765" max="10765" width="12.1640625" customWidth="1"/>
    <col min="10766" max="10766" width="8.5" customWidth="1"/>
    <col min="10767" max="10767" width="15" customWidth="1"/>
    <col min="11009" max="11009" width="8.1640625" bestFit="1" customWidth="1"/>
    <col min="11010" max="11010" width="34.83203125" customWidth="1"/>
    <col min="11011" max="11011" width="12" customWidth="1"/>
    <col min="11012" max="11012" width="11.83203125" customWidth="1"/>
    <col min="11013" max="11013" width="12.6640625" customWidth="1"/>
    <col min="11014" max="11014" width="12" customWidth="1"/>
    <col min="11015" max="11015" width="11" customWidth="1"/>
    <col min="11016" max="11016" width="11.1640625" customWidth="1"/>
    <col min="11017" max="11017" width="12.5" customWidth="1"/>
    <col min="11018" max="11018" width="16.1640625" customWidth="1"/>
    <col min="11019" max="11019" width="12" customWidth="1"/>
    <col min="11020" max="11020" width="13" customWidth="1"/>
    <col min="11021" max="11021" width="12.1640625" customWidth="1"/>
    <col min="11022" max="11022" width="8.5" customWidth="1"/>
    <col min="11023" max="11023" width="15" customWidth="1"/>
    <col min="11265" max="11265" width="8.1640625" bestFit="1" customWidth="1"/>
    <col min="11266" max="11266" width="34.83203125" customWidth="1"/>
    <col min="11267" max="11267" width="12" customWidth="1"/>
    <col min="11268" max="11268" width="11.83203125" customWidth="1"/>
    <col min="11269" max="11269" width="12.6640625" customWidth="1"/>
    <col min="11270" max="11270" width="12" customWidth="1"/>
    <col min="11271" max="11271" width="11" customWidth="1"/>
    <col min="11272" max="11272" width="11.1640625" customWidth="1"/>
    <col min="11273" max="11273" width="12.5" customWidth="1"/>
    <col min="11274" max="11274" width="16.1640625" customWidth="1"/>
    <col min="11275" max="11275" width="12" customWidth="1"/>
    <col min="11276" max="11276" width="13" customWidth="1"/>
    <col min="11277" max="11277" width="12.1640625" customWidth="1"/>
    <col min="11278" max="11278" width="8.5" customWidth="1"/>
    <col min="11279" max="11279" width="15" customWidth="1"/>
    <col min="11521" max="11521" width="8.1640625" bestFit="1" customWidth="1"/>
    <col min="11522" max="11522" width="34.83203125" customWidth="1"/>
    <col min="11523" max="11523" width="12" customWidth="1"/>
    <col min="11524" max="11524" width="11.83203125" customWidth="1"/>
    <col min="11525" max="11525" width="12.6640625" customWidth="1"/>
    <col min="11526" max="11526" width="12" customWidth="1"/>
    <col min="11527" max="11527" width="11" customWidth="1"/>
    <col min="11528" max="11528" width="11.1640625" customWidth="1"/>
    <col min="11529" max="11529" width="12.5" customWidth="1"/>
    <col min="11530" max="11530" width="16.1640625" customWidth="1"/>
    <col min="11531" max="11531" width="12" customWidth="1"/>
    <col min="11532" max="11532" width="13" customWidth="1"/>
    <col min="11533" max="11533" width="12.1640625" customWidth="1"/>
    <col min="11534" max="11534" width="8.5" customWidth="1"/>
    <col min="11535" max="11535" width="15" customWidth="1"/>
    <col min="11777" max="11777" width="8.1640625" bestFit="1" customWidth="1"/>
    <col min="11778" max="11778" width="34.83203125" customWidth="1"/>
    <col min="11779" max="11779" width="12" customWidth="1"/>
    <col min="11780" max="11780" width="11.83203125" customWidth="1"/>
    <col min="11781" max="11781" width="12.6640625" customWidth="1"/>
    <col min="11782" max="11782" width="12" customWidth="1"/>
    <col min="11783" max="11783" width="11" customWidth="1"/>
    <col min="11784" max="11784" width="11.1640625" customWidth="1"/>
    <col min="11785" max="11785" width="12.5" customWidth="1"/>
    <col min="11786" max="11786" width="16.1640625" customWidth="1"/>
    <col min="11787" max="11787" width="12" customWidth="1"/>
    <col min="11788" max="11788" width="13" customWidth="1"/>
    <col min="11789" max="11789" width="12.1640625" customWidth="1"/>
    <col min="11790" max="11790" width="8.5" customWidth="1"/>
    <col min="11791" max="11791" width="15" customWidth="1"/>
    <col min="12033" max="12033" width="8.1640625" bestFit="1" customWidth="1"/>
    <col min="12034" max="12034" width="34.83203125" customWidth="1"/>
    <col min="12035" max="12035" width="12" customWidth="1"/>
    <col min="12036" max="12036" width="11.83203125" customWidth="1"/>
    <col min="12037" max="12037" width="12.6640625" customWidth="1"/>
    <col min="12038" max="12038" width="12" customWidth="1"/>
    <col min="12039" max="12039" width="11" customWidth="1"/>
    <col min="12040" max="12040" width="11.1640625" customWidth="1"/>
    <col min="12041" max="12041" width="12.5" customWidth="1"/>
    <col min="12042" max="12042" width="16.1640625" customWidth="1"/>
    <col min="12043" max="12043" width="12" customWidth="1"/>
    <col min="12044" max="12044" width="13" customWidth="1"/>
    <col min="12045" max="12045" width="12.1640625" customWidth="1"/>
    <col min="12046" max="12046" width="8.5" customWidth="1"/>
    <col min="12047" max="12047" width="15" customWidth="1"/>
    <col min="12289" max="12289" width="8.1640625" bestFit="1" customWidth="1"/>
    <col min="12290" max="12290" width="34.83203125" customWidth="1"/>
    <col min="12291" max="12291" width="12" customWidth="1"/>
    <col min="12292" max="12292" width="11.83203125" customWidth="1"/>
    <col min="12293" max="12293" width="12.6640625" customWidth="1"/>
    <col min="12294" max="12294" width="12" customWidth="1"/>
    <col min="12295" max="12295" width="11" customWidth="1"/>
    <col min="12296" max="12296" width="11.1640625" customWidth="1"/>
    <col min="12297" max="12297" width="12.5" customWidth="1"/>
    <col min="12298" max="12298" width="16.1640625" customWidth="1"/>
    <col min="12299" max="12299" width="12" customWidth="1"/>
    <col min="12300" max="12300" width="13" customWidth="1"/>
    <col min="12301" max="12301" width="12.1640625" customWidth="1"/>
    <col min="12302" max="12302" width="8.5" customWidth="1"/>
    <col min="12303" max="12303" width="15" customWidth="1"/>
    <col min="12545" max="12545" width="8.1640625" bestFit="1" customWidth="1"/>
    <col min="12546" max="12546" width="34.83203125" customWidth="1"/>
    <col min="12547" max="12547" width="12" customWidth="1"/>
    <col min="12548" max="12548" width="11.83203125" customWidth="1"/>
    <col min="12549" max="12549" width="12.6640625" customWidth="1"/>
    <col min="12550" max="12550" width="12" customWidth="1"/>
    <col min="12551" max="12551" width="11" customWidth="1"/>
    <col min="12552" max="12552" width="11.1640625" customWidth="1"/>
    <col min="12553" max="12553" width="12.5" customWidth="1"/>
    <col min="12554" max="12554" width="16.1640625" customWidth="1"/>
    <col min="12555" max="12555" width="12" customWidth="1"/>
    <col min="12556" max="12556" width="13" customWidth="1"/>
    <col min="12557" max="12557" width="12.1640625" customWidth="1"/>
    <col min="12558" max="12558" width="8.5" customWidth="1"/>
    <col min="12559" max="12559" width="15" customWidth="1"/>
    <col min="12801" max="12801" width="8.1640625" bestFit="1" customWidth="1"/>
    <col min="12802" max="12802" width="34.83203125" customWidth="1"/>
    <col min="12803" max="12803" width="12" customWidth="1"/>
    <col min="12804" max="12804" width="11.83203125" customWidth="1"/>
    <col min="12805" max="12805" width="12.6640625" customWidth="1"/>
    <col min="12806" max="12806" width="12" customWidth="1"/>
    <col min="12807" max="12807" width="11" customWidth="1"/>
    <col min="12808" max="12808" width="11.1640625" customWidth="1"/>
    <col min="12809" max="12809" width="12.5" customWidth="1"/>
    <col min="12810" max="12810" width="16.1640625" customWidth="1"/>
    <col min="12811" max="12811" width="12" customWidth="1"/>
    <col min="12812" max="12812" width="13" customWidth="1"/>
    <col min="12813" max="12813" width="12.1640625" customWidth="1"/>
    <col min="12814" max="12814" width="8.5" customWidth="1"/>
    <col min="12815" max="12815" width="15" customWidth="1"/>
    <col min="13057" max="13057" width="8.1640625" bestFit="1" customWidth="1"/>
    <col min="13058" max="13058" width="34.83203125" customWidth="1"/>
    <col min="13059" max="13059" width="12" customWidth="1"/>
    <col min="13060" max="13060" width="11.83203125" customWidth="1"/>
    <col min="13061" max="13061" width="12.6640625" customWidth="1"/>
    <col min="13062" max="13062" width="12" customWidth="1"/>
    <col min="13063" max="13063" width="11" customWidth="1"/>
    <col min="13064" max="13064" width="11.1640625" customWidth="1"/>
    <col min="13065" max="13065" width="12.5" customWidth="1"/>
    <col min="13066" max="13066" width="16.1640625" customWidth="1"/>
    <col min="13067" max="13067" width="12" customWidth="1"/>
    <col min="13068" max="13068" width="13" customWidth="1"/>
    <col min="13069" max="13069" width="12.1640625" customWidth="1"/>
    <col min="13070" max="13070" width="8.5" customWidth="1"/>
    <col min="13071" max="13071" width="15" customWidth="1"/>
    <col min="13313" max="13313" width="8.1640625" bestFit="1" customWidth="1"/>
    <col min="13314" max="13314" width="34.83203125" customWidth="1"/>
    <col min="13315" max="13315" width="12" customWidth="1"/>
    <col min="13316" max="13316" width="11.83203125" customWidth="1"/>
    <col min="13317" max="13317" width="12.6640625" customWidth="1"/>
    <col min="13318" max="13318" width="12" customWidth="1"/>
    <col min="13319" max="13319" width="11" customWidth="1"/>
    <col min="13320" max="13320" width="11.1640625" customWidth="1"/>
    <col min="13321" max="13321" width="12.5" customWidth="1"/>
    <col min="13322" max="13322" width="16.1640625" customWidth="1"/>
    <col min="13323" max="13323" width="12" customWidth="1"/>
    <col min="13324" max="13324" width="13" customWidth="1"/>
    <col min="13325" max="13325" width="12.1640625" customWidth="1"/>
    <col min="13326" max="13326" width="8.5" customWidth="1"/>
    <col min="13327" max="13327" width="15" customWidth="1"/>
    <col min="13569" max="13569" width="8.1640625" bestFit="1" customWidth="1"/>
    <col min="13570" max="13570" width="34.83203125" customWidth="1"/>
    <col min="13571" max="13571" width="12" customWidth="1"/>
    <col min="13572" max="13572" width="11.83203125" customWidth="1"/>
    <col min="13573" max="13573" width="12.6640625" customWidth="1"/>
    <col min="13574" max="13574" width="12" customWidth="1"/>
    <col min="13575" max="13575" width="11" customWidth="1"/>
    <col min="13576" max="13576" width="11.1640625" customWidth="1"/>
    <col min="13577" max="13577" width="12.5" customWidth="1"/>
    <col min="13578" max="13578" width="16.1640625" customWidth="1"/>
    <col min="13579" max="13579" width="12" customWidth="1"/>
    <col min="13580" max="13580" width="13" customWidth="1"/>
    <col min="13581" max="13581" width="12.1640625" customWidth="1"/>
    <col min="13582" max="13582" width="8.5" customWidth="1"/>
    <col min="13583" max="13583" width="15" customWidth="1"/>
    <col min="13825" max="13825" width="8.1640625" bestFit="1" customWidth="1"/>
    <col min="13826" max="13826" width="34.83203125" customWidth="1"/>
    <col min="13827" max="13827" width="12" customWidth="1"/>
    <col min="13828" max="13828" width="11.83203125" customWidth="1"/>
    <col min="13829" max="13829" width="12.6640625" customWidth="1"/>
    <col min="13830" max="13830" width="12" customWidth="1"/>
    <col min="13831" max="13831" width="11" customWidth="1"/>
    <col min="13832" max="13832" width="11.1640625" customWidth="1"/>
    <col min="13833" max="13833" width="12.5" customWidth="1"/>
    <col min="13834" max="13834" width="16.1640625" customWidth="1"/>
    <col min="13835" max="13835" width="12" customWidth="1"/>
    <col min="13836" max="13836" width="13" customWidth="1"/>
    <col min="13837" max="13837" width="12.1640625" customWidth="1"/>
    <col min="13838" max="13838" width="8.5" customWidth="1"/>
    <col min="13839" max="13839" width="15" customWidth="1"/>
    <col min="14081" max="14081" width="8.1640625" bestFit="1" customWidth="1"/>
    <col min="14082" max="14082" width="34.83203125" customWidth="1"/>
    <col min="14083" max="14083" width="12" customWidth="1"/>
    <col min="14084" max="14084" width="11.83203125" customWidth="1"/>
    <col min="14085" max="14085" width="12.6640625" customWidth="1"/>
    <col min="14086" max="14086" width="12" customWidth="1"/>
    <col min="14087" max="14087" width="11" customWidth="1"/>
    <col min="14088" max="14088" width="11.1640625" customWidth="1"/>
    <col min="14089" max="14089" width="12.5" customWidth="1"/>
    <col min="14090" max="14090" width="16.1640625" customWidth="1"/>
    <col min="14091" max="14091" width="12" customWidth="1"/>
    <col min="14092" max="14092" width="13" customWidth="1"/>
    <col min="14093" max="14093" width="12.1640625" customWidth="1"/>
    <col min="14094" max="14094" width="8.5" customWidth="1"/>
    <col min="14095" max="14095" width="15" customWidth="1"/>
    <col min="14337" max="14337" width="8.1640625" bestFit="1" customWidth="1"/>
    <col min="14338" max="14338" width="34.83203125" customWidth="1"/>
    <col min="14339" max="14339" width="12" customWidth="1"/>
    <col min="14340" max="14340" width="11.83203125" customWidth="1"/>
    <col min="14341" max="14341" width="12.6640625" customWidth="1"/>
    <col min="14342" max="14342" width="12" customWidth="1"/>
    <col min="14343" max="14343" width="11" customWidth="1"/>
    <col min="14344" max="14344" width="11.1640625" customWidth="1"/>
    <col min="14345" max="14345" width="12.5" customWidth="1"/>
    <col min="14346" max="14346" width="16.1640625" customWidth="1"/>
    <col min="14347" max="14347" width="12" customWidth="1"/>
    <col min="14348" max="14348" width="13" customWidth="1"/>
    <col min="14349" max="14349" width="12.1640625" customWidth="1"/>
    <col min="14350" max="14350" width="8.5" customWidth="1"/>
    <col min="14351" max="14351" width="15" customWidth="1"/>
    <col min="14593" max="14593" width="8.1640625" bestFit="1" customWidth="1"/>
    <col min="14594" max="14594" width="34.83203125" customWidth="1"/>
    <col min="14595" max="14595" width="12" customWidth="1"/>
    <col min="14596" max="14596" width="11.83203125" customWidth="1"/>
    <col min="14597" max="14597" width="12.6640625" customWidth="1"/>
    <col min="14598" max="14598" width="12" customWidth="1"/>
    <col min="14599" max="14599" width="11" customWidth="1"/>
    <col min="14600" max="14600" width="11.1640625" customWidth="1"/>
    <col min="14601" max="14601" width="12.5" customWidth="1"/>
    <col min="14602" max="14602" width="16.1640625" customWidth="1"/>
    <col min="14603" max="14603" width="12" customWidth="1"/>
    <col min="14604" max="14604" width="13" customWidth="1"/>
    <col min="14605" max="14605" width="12.1640625" customWidth="1"/>
    <col min="14606" max="14606" width="8.5" customWidth="1"/>
    <col min="14607" max="14607" width="15" customWidth="1"/>
    <col min="14849" max="14849" width="8.1640625" bestFit="1" customWidth="1"/>
    <col min="14850" max="14850" width="34.83203125" customWidth="1"/>
    <col min="14851" max="14851" width="12" customWidth="1"/>
    <col min="14852" max="14852" width="11.83203125" customWidth="1"/>
    <col min="14853" max="14853" width="12.6640625" customWidth="1"/>
    <col min="14854" max="14854" width="12" customWidth="1"/>
    <col min="14855" max="14855" width="11" customWidth="1"/>
    <col min="14856" max="14856" width="11.1640625" customWidth="1"/>
    <col min="14857" max="14857" width="12.5" customWidth="1"/>
    <col min="14858" max="14858" width="16.1640625" customWidth="1"/>
    <col min="14859" max="14859" width="12" customWidth="1"/>
    <col min="14860" max="14860" width="13" customWidth="1"/>
    <col min="14861" max="14861" width="12.1640625" customWidth="1"/>
    <col min="14862" max="14862" width="8.5" customWidth="1"/>
    <col min="14863" max="14863" width="15" customWidth="1"/>
    <col min="15105" max="15105" width="8.1640625" bestFit="1" customWidth="1"/>
    <col min="15106" max="15106" width="34.83203125" customWidth="1"/>
    <col min="15107" max="15107" width="12" customWidth="1"/>
    <col min="15108" max="15108" width="11.83203125" customWidth="1"/>
    <col min="15109" max="15109" width="12.6640625" customWidth="1"/>
    <col min="15110" max="15110" width="12" customWidth="1"/>
    <col min="15111" max="15111" width="11" customWidth="1"/>
    <col min="15112" max="15112" width="11.1640625" customWidth="1"/>
    <col min="15113" max="15113" width="12.5" customWidth="1"/>
    <col min="15114" max="15114" width="16.1640625" customWidth="1"/>
    <col min="15115" max="15115" width="12" customWidth="1"/>
    <col min="15116" max="15116" width="13" customWidth="1"/>
    <col min="15117" max="15117" width="12.1640625" customWidth="1"/>
    <col min="15118" max="15118" width="8.5" customWidth="1"/>
    <col min="15119" max="15119" width="15" customWidth="1"/>
    <col min="15361" max="15361" width="8.1640625" bestFit="1" customWidth="1"/>
    <col min="15362" max="15362" width="34.83203125" customWidth="1"/>
    <col min="15363" max="15363" width="12" customWidth="1"/>
    <col min="15364" max="15364" width="11.83203125" customWidth="1"/>
    <col min="15365" max="15365" width="12.6640625" customWidth="1"/>
    <col min="15366" max="15366" width="12" customWidth="1"/>
    <col min="15367" max="15367" width="11" customWidth="1"/>
    <col min="15368" max="15368" width="11.1640625" customWidth="1"/>
    <col min="15369" max="15369" width="12.5" customWidth="1"/>
    <col min="15370" max="15370" width="16.1640625" customWidth="1"/>
    <col min="15371" max="15371" width="12" customWidth="1"/>
    <col min="15372" max="15372" width="13" customWidth="1"/>
    <col min="15373" max="15373" width="12.1640625" customWidth="1"/>
    <col min="15374" max="15374" width="8.5" customWidth="1"/>
    <col min="15375" max="15375" width="15" customWidth="1"/>
    <col min="15617" max="15617" width="8.1640625" bestFit="1" customWidth="1"/>
    <col min="15618" max="15618" width="34.83203125" customWidth="1"/>
    <col min="15619" max="15619" width="12" customWidth="1"/>
    <col min="15620" max="15620" width="11.83203125" customWidth="1"/>
    <col min="15621" max="15621" width="12.6640625" customWidth="1"/>
    <col min="15622" max="15622" width="12" customWidth="1"/>
    <col min="15623" max="15623" width="11" customWidth="1"/>
    <col min="15624" max="15624" width="11.1640625" customWidth="1"/>
    <col min="15625" max="15625" width="12.5" customWidth="1"/>
    <col min="15626" max="15626" width="16.1640625" customWidth="1"/>
    <col min="15627" max="15627" width="12" customWidth="1"/>
    <col min="15628" max="15628" width="13" customWidth="1"/>
    <col min="15629" max="15629" width="12.1640625" customWidth="1"/>
    <col min="15630" max="15630" width="8.5" customWidth="1"/>
    <col min="15631" max="15631" width="15" customWidth="1"/>
    <col min="15873" max="15873" width="8.1640625" bestFit="1" customWidth="1"/>
    <col min="15874" max="15874" width="34.83203125" customWidth="1"/>
    <col min="15875" max="15875" width="12" customWidth="1"/>
    <col min="15876" max="15876" width="11.83203125" customWidth="1"/>
    <col min="15877" max="15877" width="12.6640625" customWidth="1"/>
    <col min="15878" max="15878" width="12" customWidth="1"/>
    <col min="15879" max="15879" width="11" customWidth="1"/>
    <col min="15880" max="15880" width="11.1640625" customWidth="1"/>
    <col min="15881" max="15881" width="12.5" customWidth="1"/>
    <col min="15882" max="15882" width="16.1640625" customWidth="1"/>
    <col min="15883" max="15883" width="12" customWidth="1"/>
    <col min="15884" max="15884" width="13" customWidth="1"/>
    <col min="15885" max="15885" width="12.1640625" customWidth="1"/>
    <col min="15886" max="15886" width="8.5" customWidth="1"/>
    <col min="15887" max="15887" width="15" customWidth="1"/>
    <col min="16129" max="16129" width="8.1640625" bestFit="1" customWidth="1"/>
    <col min="16130" max="16130" width="34.83203125" customWidth="1"/>
    <col min="16131" max="16131" width="12" customWidth="1"/>
    <col min="16132" max="16132" width="11.83203125" customWidth="1"/>
    <col min="16133" max="16133" width="12.6640625" customWidth="1"/>
    <col min="16134" max="16134" width="12" customWidth="1"/>
    <col min="16135" max="16135" width="11" customWidth="1"/>
    <col min="16136" max="16136" width="11.1640625" customWidth="1"/>
    <col min="16137" max="16137" width="12.5" customWidth="1"/>
    <col min="16138" max="16138" width="16.1640625" customWidth="1"/>
    <col min="16139" max="16139" width="12" customWidth="1"/>
    <col min="16140" max="16140" width="13" customWidth="1"/>
    <col min="16141" max="16141" width="12.1640625" customWidth="1"/>
    <col min="16142" max="16142" width="8.5" customWidth="1"/>
    <col min="16143" max="16143" width="15" customWidth="1"/>
  </cols>
  <sheetData>
    <row r="1" spans="1:16" ht="29.25" customHeight="1" x14ac:dyDescent="0.2">
      <c r="C1" s="73"/>
      <c r="G1" s="74"/>
      <c r="H1" s="75"/>
      <c r="I1" s="76"/>
      <c r="J1" s="39"/>
      <c r="K1" s="335" t="s">
        <v>440</v>
      </c>
      <c r="L1" s="335"/>
      <c r="M1" s="335"/>
      <c r="N1" s="335"/>
      <c r="O1" s="335"/>
    </row>
    <row r="2" spans="1:16" ht="24.75" customHeight="1" x14ac:dyDescent="0.25">
      <c r="A2" s="331" t="s">
        <v>376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</row>
    <row r="3" spans="1:16" ht="25.5" customHeight="1" x14ac:dyDescent="0.2">
      <c r="A3" s="336" t="s">
        <v>377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</row>
    <row r="4" spans="1:16" ht="54" customHeight="1" x14ac:dyDescent="0.2">
      <c r="A4" s="326" t="s">
        <v>287</v>
      </c>
      <c r="B4" s="373" t="s">
        <v>364</v>
      </c>
      <c r="C4" s="339" t="s">
        <v>378</v>
      </c>
      <c r="D4" s="340"/>
      <c r="E4" s="339" t="s">
        <v>365</v>
      </c>
      <c r="F4" s="340"/>
      <c r="G4" s="375" t="s">
        <v>379</v>
      </c>
      <c r="H4" s="376"/>
      <c r="I4" s="345" t="s">
        <v>380</v>
      </c>
      <c r="J4" s="346"/>
      <c r="K4" s="377" t="s">
        <v>369</v>
      </c>
      <c r="L4" s="378"/>
      <c r="M4" s="371" t="s">
        <v>370</v>
      </c>
      <c r="N4" s="372"/>
      <c r="O4" s="43" t="s">
        <v>371</v>
      </c>
    </row>
    <row r="5" spans="1:16" ht="25.5" x14ac:dyDescent="0.2">
      <c r="A5" s="326"/>
      <c r="B5" s="374"/>
      <c r="C5" s="44" t="s">
        <v>372</v>
      </c>
      <c r="D5" s="45" t="s">
        <v>373</v>
      </c>
      <c r="E5" s="44" t="s">
        <v>372</v>
      </c>
      <c r="F5" s="45" t="s">
        <v>373</v>
      </c>
      <c r="G5" s="44" t="s">
        <v>372</v>
      </c>
      <c r="H5" s="45" t="s">
        <v>373</v>
      </c>
      <c r="I5" s="44" t="s">
        <v>372</v>
      </c>
      <c r="J5" s="45" t="s">
        <v>373</v>
      </c>
      <c r="K5" s="44" t="s">
        <v>372</v>
      </c>
      <c r="L5" s="45" t="s">
        <v>373</v>
      </c>
      <c r="M5" s="48" t="s">
        <v>372</v>
      </c>
      <c r="N5" s="49" t="s">
        <v>373</v>
      </c>
      <c r="O5" s="44" t="s">
        <v>374</v>
      </c>
    </row>
    <row r="6" spans="1:16" ht="25.5" x14ac:dyDescent="0.2">
      <c r="A6" s="50">
        <v>560002</v>
      </c>
      <c r="B6" s="51" t="s">
        <v>8</v>
      </c>
      <c r="C6" s="52">
        <v>7217</v>
      </c>
      <c r="D6" s="52">
        <v>0</v>
      </c>
      <c r="E6" s="52">
        <v>44111</v>
      </c>
      <c r="F6" s="52">
        <v>1</v>
      </c>
      <c r="G6" s="77">
        <v>0.1636</v>
      </c>
      <c r="H6" s="77">
        <v>0</v>
      </c>
      <c r="I6" s="56">
        <v>1.86</v>
      </c>
      <c r="J6" s="78">
        <v>0</v>
      </c>
      <c r="K6" s="56">
        <v>1.86</v>
      </c>
      <c r="L6" s="55">
        <v>0</v>
      </c>
      <c r="M6" s="57"/>
      <c r="N6" s="79"/>
      <c r="O6" s="59">
        <v>1.86</v>
      </c>
      <c r="P6" s="80"/>
    </row>
    <row r="7" spans="1:16" ht="25.5" x14ac:dyDescent="0.2">
      <c r="A7" s="50">
        <v>560014</v>
      </c>
      <c r="B7" s="51" t="s">
        <v>19</v>
      </c>
      <c r="C7" s="52">
        <v>4996</v>
      </c>
      <c r="D7" s="52">
        <v>10</v>
      </c>
      <c r="E7" s="52">
        <v>13627</v>
      </c>
      <c r="F7" s="52">
        <v>50</v>
      </c>
      <c r="G7" s="77">
        <v>0.36659999999999998</v>
      </c>
      <c r="H7" s="77">
        <v>0.2</v>
      </c>
      <c r="I7" s="56">
        <v>5</v>
      </c>
      <c r="J7" s="78">
        <v>1.29</v>
      </c>
      <c r="K7" s="56">
        <v>5</v>
      </c>
      <c r="L7" s="55">
        <v>0</v>
      </c>
      <c r="M7" s="57"/>
      <c r="N7" s="79"/>
      <c r="O7" s="59">
        <v>5</v>
      </c>
      <c r="P7" s="80"/>
    </row>
    <row r="8" spans="1:16" x14ac:dyDescent="0.2">
      <c r="A8" s="50">
        <v>560017</v>
      </c>
      <c r="B8" s="51" t="s">
        <v>20</v>
      </c>
      <c r="C8" s="52">
        <v>40430</v>
      </c>
      <c r="D8" s="52">
        <v>4</v>
      </c>
      <c r="E8" s="52">
        <v>166819</v>
      </c>
      <c r="F8" s="52">
        <v>10</v>
      </c>
      <c r="G8" s="77">
        <v>0.2424</v>
      </c>
      <c r="H8" s="77">
        <v>0.4</v>
      </c>
      <c r="I8" s="56">
        <v>4.21</v>
      </c>
      <c r="J8" s="78">
        <v>4.7699999999999996</v>
      </c>
      <c r="K8" s="56">
        <v>4.21</v>
      </c>
      <c r="L8" s="55">
        <v>0</v>
      </c>
      <c r="M8" s="60"/>
      <c r="N8" s="79"/>
      <c r="O8" s="59">
        <v>4.21</v>
      </c>
      <c r="P8" s="80"/>
    </row>
    <row r="9" spans="1:16" x14ac:dyDescent="0.2">
      <c r="A9" s="50">
        <v>560019</v>
      </c>
      <c r="B9" s="51" t="s">
        <v>21</v>
      </c>
      <c r="C9" s="52">
        <v>98831</v>
      </c>
      <c r="D9" s="52">
        <v>20627</v>
      </c>
      <c r="E9" s="52">
        <v>263505</v>
      </c>
      <c r="F9" s="52">
        <v>33325</v>
      </c>
      <c r="G9" s="77">
        <v>0.37509999999999999</v>
      </c>
      <c r="H9" s="77">
        <v>0.61899999999999999</v>
      </c>
      <c r="I9" s="56">
        <v>5</v>
      </c>
      <c r="J9" s="78">
        <v>5</v>
      </c>
      <c r="K9" s="56">
        <v>0</v>
      </c>
      <c r="L9" s="55">
        <v>0.2</v>
      </c>
      <c r="M9" s="57">
        <v>1</v>
      </c>
      <c r="N9" s="79"/>
      <c r="O9" s="59">
        <v>0.2</v>
      </c>
      <c r="P9" s="80"/>
    </row>
    <row r="10" spans="1:16" x14ac:dyDescent="0.2">
      <c r="A10" s="50">
        <v>560021</v>
      </c>
      <c r="B10" s="51" t="s">
        <v>22</v>
      </c>
      <c r="C10" s="52">
        <v>50953</v>
      </c>
      <c r="D10" s="52">
        <v>138899</v>
      </c>
      <c r="E10" s="52">
        <v>137507</v>
      </c>
      <c r="F10" s="52">
        <v>258970</v>
      </c>
      <c r="G10" s="77">
        <v>0.3705</v>
      </c>
      <c r="H10" s="77">
        <v>0.53639999999999999</v>
      </c>
      <c r="I10" s="56">
        <v>5</v>
      </c>
      <c r="J10" s="78">
        <v>5</v>
      </c>
      <c r="K10" s="56">
        <v>0</v>
      </c>
      <c r="L10" s="55">
        <v>2.0499999999999998</v>
      </c>
      <c r="M10" s="57">
        <v>1</v>
      </c>
      <c r="N10" s="79"/>
      <c r="O10" s="59">
        <v>2.0499999999999998</v>
      </c>
      <c r="P10" s="80"/>
    </row>
    <row r="11" spans="1:16" x14ac:dyDescent="0.2">
      <c r="A11" s="50">
        <v>560022</v>
      </c>
      <c r="B11" s="51" t="s">
        <v>23</v>
      </c>
      <c r="C11" s="52">
        <v>35051</v>
      </c>
      <c r="D11" s="52">
        <v>72518</v>
      </c>
      <c r="E11" s="52">
        <v>156540</v>
      </c>
      <c r="F11" s="52">
        <v>135208</v>
      </c>
      <c r="G11" s="77">
        <v>0.22389999999999999</v>
      </c>
      <c r="H11" s="77">
        <v>0.5363</v>
      </c>
      <c r="I11" s="56">
        <v>3.65</v>
      </c>
      <c r="J11" s="78">
        <v>5</v>
      </c>
      <c r="K11" s="56">
        <v>2.7</v>
      </c>
      <c r="L11" s="55">
        <v>1.3</v>
      </c>
      <c r="M11" s="57"/>
      <c r="N11" s="79"/>
      <c r="O11" s="59">
        <v>4</v>
      </c>
      <c r="P11" s="80"/>
    </row>
    <row r="12" spans="1:16" x14ac:dyDescent="0.2">
      <c r="A12" s="50">
        <v>560024</v>
      </c>
      <c r="B12" s="51" t="s">
        <v>24</v>
      </c>
      <c r="C12" s="52">
        <v>1724</v>
      </c>
      <c r="D12" s="52">
        <v>161607</v>
      </c>
      <c r="E12" s="52">
        <v>4870</v>
      </c>
      <c r="F12" s="52">
        <v>364058</v>
      </c>
      <c r="G12" s="77">
        <v>0.35399999999999998</v>
      </c>
      <c r="H12" s="77">
        <v>0.44390000000000002</v>
      </c>
      <c r="I12" s="56">
        <v>5</v>
      </c>
      <c r="J12" s="78">
        <v>5</v>
      </c>
      <c r="K12" s="56">
        <v>0.25</v>
      </c>
      <c r="L12" s="55">
        <v>4.75</v>
      </c>
      <c r="M12" s="57"/>
      <c r="N12" s="79"/>
      <c r="O12" s="59">
        <v>5</v>
      </c>
      <c r="P12" s="80"/>
    </row>
    <row r="13" spans="1:16" ht="25.5" x14ac:dyDescent="0.2">
      <c r="A13" s="50">
        <v>560026</v>
      </c>
      <c r="B13" s="51" t="s">
        <v>25</v>
      </c>
      <c r="C13" s="52">
        <v>51188</v>
      </c>
      <c r="D13" s="52">
        <v>54322</v>
      </c>
      <c r="E13" s="52">
        <v>198785</v>
      </c>
      <c r="F13" s="52">
        <v>104173</v>
      </c>
      <c r="G13" s="77">
        <v>0.25750000000000001</v>
      </c>
      <c r="H13" s="77">
        <v>0.52149999999999996</v>
      </c>
      <c r="I13" s="56">
        <v>4.66</v>
      </c>
      <c r="J13" s="78">
        <v>5</v>
      </c>
      <c r="K13" s="56">
        <v>0</v>
      </c>
      <c r="L13" s="55">
        <v>0.85</v>
      </c>
      <c r="M13" s="57">
        <v>1</v>
      </c>
      <c r="N13" s="79"/>
      <c r="O13" s="59">
        <v>0.85</v>
      </c>
      <c r="P13" s="80"/>
    </row>
    <row r="14" spans="1:16" x14ac:dyDescent="0.2">
      <c r="A14" s="50">
        <v>560032</v>
      </c>
      <c r="B14" s="51" t="s">
        <v>27</v>
      </c>
      <c r="C14" s="52">
        <v>7054</v>
      </c>
      <c r="D14" s="52">
        <v>0</v>
      </c>
      <c r="E14" s="52">
        <v>32096</v>
      </c>
      <c r="F14" s="52">
        <v>2</v>
      </c>
      <c r="G14" s="77">
        <v>0.2198</v>
      </c>
      <c r="H14" s="77">
        <v>0</v>
      </c>
      <c r="I14" s="56">
        <v>3.53</v>
      </c>
      <c r="J14" s="78">
        <v>0</v>
      </c>
      <c r="K14" s="56">
        <v>3.53</v>
      </c>
      <c r="L14" s="55">
        <v>0</v>
      </c>
      <c r="M14" s="57"/>
      <c r="N14" s="79"/>
      <c r="O14" s="59">
        <v>3.53</v>
      </c>
      <c r="P14" s="80"/>
    </row>
    <row r="15" spans="1:16" x14ac:dyDescent="0.2">
      <c r="A15" s="50">
        <v>560033</v>
      </c>
      <c r="B15" s="51" t="s">
        <v>28</v>
      </c>
      <c r="C15" s="52">
        <v>21999</v>
      </c>
      <c r="D15" s="52">
        <v>0</v>
      </c>
      <c r="E15" s="52">
        <v>79471</v>
      </c>
      <c r="F15" s="52">
        <v>0</v>
      </c>
      <c r="G15" s="77">
        <v>0.27679999999999999</v>
      </c>
      <c r="H15" s="77">
        <v>0</v>
      </c>
      <c r="I15" s="56">
        <v>5</v>
      </c>
      <c r="J15" s="78">
        <v>0</v>
      </c>
      <c r="K15" s="56">
        <v>5</v>
      </c>
      <c r="L15" s="55">
        <v>0</v>
      </c>
      <c r="M15" s="57"/>
      <c r="N15" s="79"/>
      <c r="O15" s="59">
        <v>5</v>
      </c>
      <c r="P15" s="80"/>
    </row>
    <row r="16" spans="1:16" x14ac:dyDescent="0.2">
      <c r="A16" s="50">
        <v>560034</v>
      </c>
      <c r="B16" s="51" t="s">
        <v>29</v>
      </c>
      <c r="C16" s="52">
        <v>25141</v>
      </c>
      <c r="D16" s="52">
        <v>0</v>
      </c>
      <c r="E16" s="52">
        <v>75981</v>
      </c>
      <c r="F16" s="52">
        <v>3</v>
      </c>
      <c r="G16" s="77">
        <v>0.33090000000000003</v>
      </c>
      <c r="H16" s="77">
        <v>0</v>
      </c>
      <c r="I16" s="56">
        <v>5</v>
      </c>
      <c r="J16" s="78">
        <v>0</v>
      </c>
      <c r="K16" s="56">
        <v>5</v>
      </c>
      <c r="L16" s="55">
        <v>0</v>
      </c>
      <c r="M16" s="57"/>
      <c r="N16" s="79"/>
      <c r="O16" s="59">
        <v>5</v>
      </c>
      <c r="P16" s="80"/>
    </row>
    <row r="17" spans="1:16" x14ac:dyDescent="0.2">
      <c r="A17" s="50">
        <v>560035</v>
      </c>
      <c r="B17" s="51" t="s">
        <v>30</v>
      </c>
      <c r="C17" s="52">
        <v>240</v>
      </c>
      <c r="D17" s="52">
        <v>77832</v>
      </c>
      <c r="E17" s="52">
        <v>1104</v>
      </c>
      <c r="F17" s="52">
        <v>175541</v>
      </c>
      <c r="G17" s="77">
        <v>0.21740000000000001</v>
      </c>
      <c r="H17" s="77">
        <v>0.44340000000000002</v>
      </c>
      <c r="I17" s="56">
        <v>3.46</v>
      </c>
      <c r="J17" s="78">
        <v>5</v>
      </c>
      <c r="K17" s="56">
        <v>0.21</v>
      </c>
      <c r="L17" s="55">
        <v>4.7</v>
      </c>
      <c r="M17" s="57"/>
      <c r="N17" s="79"/>
      <c r="O17" s="59">
        <v>4.91</v>
      </c>
      <c r="P17" s="80"/>
    </row>
    <row r="18" spans="1:16" x14ac:dyDescent="0.2">
      <c r="A18" s="50">
        <v>560036</v>
      </c>
      <c r="B18" s="51" t="s">
        <v>26</v>
      </c>
      <c r="C18" s="52">
        <v>20326</v>
      </c>
      <c r="D18" s="52">
        <v>27736</v>
      </c>
      <c r="E18" s="52">
        <v>69023</v>
      </c>
      <c r="F18" s="52">
        <v>53896</v>
      </c>
      <c r="G18" s="77">
        <v>0.29449999999999998</v>
      </c>
      <c r="H18" s="77">
        <v>0.51459999999999995</v>
      </c>
      <c r="I18" s="56">
        <v>5</v>
      </c>
      <c r="J18" s="78">
        <v>5</v>
      </c>
      <c r="K18" s="56">
        <v>4.05</v>
      </c>
      <c r="L18" s="55">
        <v>0.95</v>
      </c>
      <c r="M18" s="57"/>
      <c r="N18" s="79"/>
      <c r="O18" s="59">
        <v>5</v>
      </c>
      <c r="P18" s="80"/>
    </row>
    <row r="19" spans="1:16" x14ac:dyDescent="0.2">
      <c r="A19" s="50">
        <v>560041</v>
      </c>
      <c r="B19" s="51" t="s">
        <v>32</v>
      </c>
      <c r="C19" s="52">
        <v>137</v>
      </c>
      <c r="D19" s="52">
        <v>36297</v>
      </c>
      <c r="E19" s="52">
        <v>984</v>
      </c>
      <c r="F19" s="52">
        <v>99317</v>
      </c>
      <c r="G19" s="77">
        <v>0.13919999999999999</v>
      </c>
      <c r="H19" s="77">
        <v>0.36549999999999999</v>
      </c>
      <c r="I19" s="56">
        <v>1.1299999999999999</v>
      </c>
      <c r="J19" s="78">
        <v>4.17</v>
      </c>
      <c r="K19" s="56">
        <v>0.06</v>
      </c>
      <c r="L19" s="55">
        <v>3.96</v>
      </c>
      <c r="M19" s="57"/>
      <c r="N19" s="79"/>
      <c r="O19" s="59">
        <v>4.0199999999999996</v>
      </c>
      <c r="P19" s="80"/>
    </row>
    <row r="20" spans="1:16" x14ac:dyDescent="0.2">
      <c r="A20" s="50">
        <v>560043</v>
      </c>
      <c r="B20" s="51" t="s">
        <v>33</v>
      </c>
      <c r="C20" s="52">
        <v>17360</v>
      </c>
      <c r="D20" s="52">
        <v>15673</v>
      </c>
      <c r="E20" s="52">
        <v>47513</v>
      </c>
      <c r="F20" s="52">
        <v>26471</v>
      </c>
      <c r="G20" s="77">
        <v>0.3654</v>
      </c>
      <c r="H20" s="77">
        <v>0.59209999999999996</v>
      </c>
      <c r="I20" s="56">
        <v>5</v>
      </c>
      <c r="J20" s="78">
        <v>5</v>
      </c>
      <c r="K20" s="56">
        <v>4</v>
      </c>
      <c r="L20" s="55">
        <v>1</v>
      </c>
      <c r="M20" s="57"/>
      <c r="N20" s="79"/>
      <c r="O20" s="59">
        <v>5</v>
      </c>
      <c r="P20" s="80"/>
    </row>
    <row r="21" spans="1:16" x14ac:dyDescent="0.2">
      <c r="A21" s="50">
        <v>560045</v>
      </c>
      <c r="B21" s="51" t="s">
        <v>34</v>
      </c>
      <c r="C21" s="52">
        <v>8238</v>
      </c>
      <c r="D21" s="52">
        <v>20118</v>
      </c>
      <c r="E21" s="52">
        <v>35435</v>
      </c>
      <c r="F21" s="52">
        <v>44154</v>
      </c>
      <c r="G21" s="77">
        <v>0.23250000000000001</v>
      </c>
      <c r="H21" s="77">
        <v>0.4556</v>
      </c>
      <c r="I21" s="56">
        <v>3.91</v>
      </c>
      <c r="J21" s="78">
        <v>5</v>
      </c>
      <c r="K21" s="56">
        <v>3.05</v>
      </c>
      <c r="L21" s="55">
        <v>1.1000000000000001</v>
      </c>
      <c r="M21" s="60"/>
      <c r="N21" s="79"/>
      <c r="O21" s="59">
        <v>4.1500000000000004</v>
      </c>
      <c r="P21" s="80"/>
    </row>
    <row r="22" spans="1:16" x14ac:dyDescent="0.2">
      <c r="A22" s="50">
        <v>560047</v>
      </c>
      <c r="B22" s="51" t="s">
        <v>35</v>
      </c>
      <c r="C22" s="52">
        <v>9000</v>
      </c>
      <c r="D22" s="52">
        <v>24091</v>
      </c>
      <c r="E22" s="52">
        <v>56181</v>
      </c>
      <c r="F22" s="52">
        <v>43978</v>
      </c>
      <c r="G22" s="77">
        <v>0.16020000000000001</v>
      </c>
      <c r="H22" s="77">
        <v>0.54779999999999995</v>
      </c>
      <c r="I22" s="56">
        <v>1.75</v>
      </c>
      <c r="J22" s="78">
        <v>5</v>
      </c>
      <c r="K22" s="56">
        <v>1.37</v>
      </c>
      <c r="L22" s="55">
        <v>1.1000000000000001</v>
      </c>
      <c r="M22" s="57"/>
      <c r="N22" s="79"/>
      <c r="O22" s="59">
        <v>2.4700000000000002</v>
      </c>
      <c r="P22" s="80"/>
    </row>
    <row r="23" spans="1:16" x14ac:dyDescent="0.2">
      <c r="A23" s="50">
        <v>560052</v>
      </c>
      <c r="B23" s="51" t="s">
        <v>37</v>
      </c>
      <c r="C23" s="52">
        <v>10224</v>
      </c>
      <c r="D23" s="52">
        <v>14131</v>
      </c>
      <c r="E23" s="52">
        <v>32613</v>
      </c>
      <c r="F23" s="52">
        <v>24902</v>
      </c>
      <c r="G23" s="77">
        <v>0.3135</v>
      </c>
      <c r="H23" s="77">
        <v>0.5675</v>
      </c>
      <c r="I23" s="56">
        <v>5</v>
      </c>
      <c r="J23" s="78">
        <v>5</v>
      </c>
      <c r="K23" s="56">
        <v>3.8</v>
      </c>
      <c r="L23" s="55">
        <v>1.2</v>
      </c>
      <c r="M23" s="57"/>
      <c r="N23" s="79"/>
      <c r="O23" s="59">
        <v>5</v>
      </c>
      <c r="P23" s="80"/>
    </row>
    <row r="24" spans="1:16" x14ac:dyDescent="0.2">
      <c r="A24" s="50">
        <v>560053</v>
      </c>
      <c r="B24" s="51" t="s">
        <v>38</v>
      </c>
      <c r="C24" s="52">
        <v>8656</v>
      </c>
      <c r="D24" s="52">
        <v>11300</v>
      </c>
      <c r="E24" s="52">
        <v>25457</v>
      </c>
      <c r="F24" s="52">
        <v>18788</v>
      </c>
      <c r="G24" s="77">
        <v>0.34</v>
      </c>
      <c r="H24" s="77">
        <v>0.60140000000000005</v>
      </c>
      <c r="I24" s="56">
        <v>5</v>
      </c>
      <c r="J24" s="78">
        <v>5</v>
      </c>
      <c r="K24" s="56">
        <v>3.9</v>
      </c>
      <c r="L24" s="55">
        <v>1.1000000000000001</v>
      </c>
      <c r="M24" s="57"/>
      <c r="N24" s="79"/>
      <c r="O24" s="59">
        <v>5</v>
      </c>
      <c r="P24" s="80"/>
    </row>
    <row r="25" spans="1:16" x14ac:dyDescent="0.2">
      <c r="A25" s="50">
        <v>560054</v>
      </c>
      <c r="B25" s="51" t="s">
        <v>39</v>
      </c>
      <c r="C25" s="52">
        <v>7896</v>
      </c>
      <c r="D25" s="52">
        <v>16636</v>
      </c>
      <c r="E25" s="52">
        <v>37930</v>
      </c>
      <c r="F25" s="52">
        <v>31870</v>
      </c>
      <c r="G25" s="77">
        <v>0.2082</v>
      </c>
      <c r="H25" s="77">
        <v>0.52200000000000002</v>
      </c>
      <c r="I25" s="56">
        <v>3.19</v>
      </c>
      <c r="J25" s="78">
        <v>5</v>
      </c>
      <c r="K25" s="56">
        <v>0</v>
      </c>
      <c r="L25" s="55">
        <v>1.25</v>
      </c>
      <c r="M25" s="57">
        <v>1</v>
      </c>
      <c r="N25" s="79"/>
      <c r="O25" s="59">
        <v>1.25</v>
      </c>
      <c r="P25" s="80"/>
    </row>
    <row r="26" spans="1:16" x14ac:dyDescent="0.2">
      <c r="A26" s="50">
        <v>560055</v>
      </c>
      <c r="B26" s="51" t="s">
        <v>40</v>
      </c>
      <c r="C26" s="52">
        <v>7063</v>
      </c>
      <c r="D26" s="52">
        <v>7987</v>
      </c>
      <c r="E26" s="52">
        <v>17847</v>
      </c>
      <c r="F26" s="52">
        <v>14604</v>
      </c>
      <c r="G26" s="77">
        <v>0.39579999999999999</v>
      </c>
      <c r="H26" s="77">
        <v>0.54690000000000005</v>
      </c>
      <c r="I26" s="56">
        <v>5</v>
      </c>
      <c r="J26" s="78">
        <v>5</v>
      </c>
      <c r="K26" s="56">
        <v>4</v>
      </c>
      <c r="L26" s="55">
        <v>1</v>
      </c>
      <c r="M26" s="57"/>
      <c r="N26" s="79"/>
      <c r="O26" s="59">
        <v>5</v>
      </c>
      <c r="P26" s="80"/>
    </row>
    <row r="27" spans="1:16" x14ac:dyDescent="0.2">
      <c r="A27" s="50">
        <v>560056</v>
      </c>
      <c r="B27" s="51" t="s">
        <v>41</v>
      </c>
      <c r="C27" s="52">
        <v>7689</v>
      </c>
      <c r="D27" s="52">
        <v>9380</v>
      </c>
      <c r="E27" s="52">
        <v>31628</v>
      </c>
      <c r="F27" s="52">
        <v>16485</v>
      </c>
      <c r="G27" s="77">
        <v>0.24310000000000001</v>
      </c>
      <c r="H27" s="77">
        <v>0.56899999999999995</v>
      </c>
      <c r="I27" s="56">
        <v>4.2300000000000004</v>
      </c>
      <c r="J27" s="78">
        <v>5</v>
      </c>
      <c r="K27" s="56">
        <v>0</v>
      </c>
      <c r="L27" s="55">
        <v>0.9</v>
      </c>
      <c r="M27" s="57">
        <v>1</v>
      </c>
      <c r="N27" s="79"/>
      <c r="O27" s="59">
        <v>0.9</v>
      </c>
      <c r="P27" s="80"/>
    </row>
    <row r="28" spans="1:16" x14ac:dyDescent="0.2">
      <c r="A28" s="50">
        <v>560057</v>
      </c>
      <c r="B28" s="51" t="s">
        <v>42</v>
      </c>
      <c r="C28" s="52">
        <v>12746</v>
      </c>
      <c r="D28" s="52">
        <v>13050</v>
      </c>
      <c r="E28" s="52">
        <v>41723</v>
      </c>
      <c r="F28" s="52">
        <v>23447</v>
      </c>
      <c r="G28" s="77">
        <v>0.30549999999999999</v>
      </c>
      <c r="H28" s="77">
        <v>0.55659999999999998</v>
      </c>
      <c r="I28" s="56">
        <v>5</v>
      </c>
      <c r="J28" s="78">
        <v>5</v>
      </c>
      <c r="K28" s="56">
        <v>3.95</v>
      </c>
      <c r="L28" s="55">
        <v>1.05</v>
      </c>
      <c r="M28" s="60"/>
      <c r="N28" s="79"/>
      <c r="O28" s="59">
        <v>5</v>
      </c>
      <c r="P28" s="80"/>
    </row>
    <row r="29" spans="1:16" ht="13.5" customHeight="1" x14ac:dyDescent="0.2">
      <c r="A29" s="50">
        <v>560058</v>
      </c>
      <c r="B29" s="51" t="s">
        <v>43</v>
      </c>
      <c r="C29" s="52">
        <v>21350</v>
      </c>
      <c r="D29" s="52">
        <v>25551</v>
      </c>
      <c r="E29" s="52">
        <v>66559</v>
      </c>
      <c r="F29" s="52">
        <v>46031</v>
      </c>
      <c r="G29" s="77">
        <v>0.32079999999999997</v>
      </c>
      <c r="H29" s="77">
        <v>0.55510000000000004</v>
      </c>
      <c r="I29" s="56">
        <v>5</v>
      </c>
      <c r="J29" s="78">
        <v>5</v>
      </c>
      <c r="K29" s="56">
        <v>3.9</v>
      </c>
      <c r="L29" s="55">
        <v>1.1000000000000001</v>
      </c>
      <c r="M29" s="60"/>
      <c r="N29" s="79"/>
      <c r="O29" s="59">
        <v>5</v>
      </c>
      <c r="P29" s="80"/>
    </row>
    <row r="30" spans="1:16" x14ac:dyDescent="0.2">
      <c r="A30" s="50">
        <v>560059</v>
      </c>
      <c r="B30" s="51" t="s">
        <v>44</v>
      </c>
      <c r="C30" s="52">
        <v>7030</v>
      </c>
      <c r="D30" s="52">
        <v>7257</v>
      </c>
      <c r="E30" s="52">
        <v>19830</v>
      </c>
      <c r="F30" s="52">
        <v>12763</v>
      </c>
      <c r="G30" s="77">
        <v>0.35449999999999998</v>
      </c>
      <c r="H30" s="77">
        <v>0.56859999999999999</v>
      </c>
      <c r="I30" s="56">
        <v>5</v>
      </c>
      <c r="J30" s="78">
        <v>5</v>
      </c>
      <c r="K30" s="56">
        <v>4</v>
      </c>
      <c r="L30" s="55">
        <v>1</v>
      </c>
      <c r="M30" s="60"/>
      <c r="N30" s="79"/>
      <c r="O30" s="59">
        <v>5</v>
      </c>
      <c r="P30" s="80"/>
    </row>
    <row r="31" spans="1:16" x14ac:dyDescent="0.2">
      <c r="A31" s="50">
        <v>560060</v>
      </c>
      <c r="B31" s="51" t="s">
        <v>45</v>
      </c>
      <c r="C31" s="52">
        <v>8971</v>
      </c>
      <c r="D31" s="52">
        <v>12179</v>
      </c>
      <c r="E31" s="52">
        <v>27799</v>
      </c>
      <c r="F31" s="52">
        <v>23217</v>
      </c>
      <c r="G31" s="77">
        <v>0.32269999999999999</v>
      </c>
      <c r="H31" s="77">
        <v>0.52459999999999996</v>
      </c>
      <c r="I31" s="56">
        <v>5</v>
      </c>
      <c r="J31" s="78">
        <v>5</v>
      </c>
      <c r="K31" s="56">
        <v>3.85</v>
      </c>
      <c r="L31" s="55">
        <v>1.1499999999999999</v>
      </c>
      <c r="M31" s="60"/>
      <c r="N31" s="79"/>
      <c r="O31" s="59">
        <v>5</v>
      </c>
      <c r="P31" s="80"/>
    </row>
    <row r="32" spans="1:16" x14ac:dyDescent="0.2">
      <c r="A32" s="50">
        <v>560061</v>
      </c>
      <c r="B32" s="51" t="s">
        <v>46</v>
      </c>
      <c r="C32" s="52">
        <v>6228</v>
      </c>
      <c r="D32" s="52">
        <v>11958</v>
      </c>
      <c r="E32" s="52">
        <v>22160</v>
      </c>
      <c r="F32" s="52">
        <v>22859</v>
      </c>
      <c r="G32" s="77">
        <v>0.28100000000000003</v>
      </c>
      <c r="H32" s="77">
        <v>0.52310000000000001</v>
      </c>
      <c r="I32" s="56">
        <v>5</v>
      </c>
      <c r="J32" s="78">
        <v>5</v>
      </c>
      <c r="K32" s="56">
        <v>3.85</v>
      </c>
      <c r="L32" s="55">
        <v>1.1499999999999999</v>
      </c>
      <c r="M32" s="60"/>
      <c r="N32" s="79"/>
      <c r="O32" s="59">
        <v>5</v>
      </c>
      <c r="P32" s="80"/>
    </row>
    <row r="33" spans="1:16" x14ac:dyDescent="0.2">
      <c r="A33" s="50">
        <v>560062</v>
      </c>
      <c r="B33" s="51" t="s">
        <v>47</v>
      </c>
      <c r="C33" s="52">
        <v>3574</v>
      </c>
      <c r="D33" s="52">
        <v>4703</v>
      </c>
      <c r="E33" s="52">
        <v>12893</v>
      </c>
      <c r="F33" s="52">
        <v>9338</v>
      </c>
      <c r="G33" s="77">
        <v>0.2772</v>
      </c>
      <c r="H33" s="77">
        <v>0.50360000000000005</v>
      </c>
      <c r="I33" s="56">
        <v>5</v>
      </c>
      <c r="J33" s="78">
        <v>5</v>
      </c>
      <c r="K33" s="56">
        <v>4</v>
      </c>
      <c r="L33" s="55">
        <v>1</v>
      </c>
      <c r="M33" s="60"/>
      <c r="N33" s="79"/>
      <c r="O33" s="59">
        <v>5</v>
      </c>
      <c r="P33" s="80"/>
    </row>
    <row r="34" spans="1:16" x14ac:dyDescent="0.2">
      <c r="A34" s="50">
        <v>560063</v>
      </c>
      <c r="B34" s="51" t="s">
        <v>48</v>
      </c>
      <c r="C34" s="52">
        <v>8767</v>
      </c>
      <c r="D34" s="52">
        <v>2267</v>
      </c>
      <c r="E34" s="52">
        <v>18862</v>
      </c>
      <c r="F34" s="52">
        <v>9426</v>
      </c>
      <c r="G34" s="77">
        <v>0.46479999999999999</v>
      </c>
      <c r="H34" s="77">
        <v>0.24049999999999999</v>
      </c>
      <c r="I34" s="56">
        <v>5</v>
      </c>
      <c r="J34" s="78">
        <v>1.99</v>
      </c>
      <c r="K34" s="56">
        <v>3.85</v>
      </c>
      <c r="L34" s="55">
        <v>0.46</v>
      </c>
      <c r="M34" s="60"/>
      <c r="N34" s="79"/>
      <c r="O34" s="59">
        <v>4.3099999999999996</v>
      </c>
      <c r="P34" s="80"/>
    </row>
    <row r="35" spans="1:16" x14ac:dyDescent="0.2">
      <c r="A35" s="50">
        <v>560064</v>
      </c>
      <c r="B35" s="51" t="s">
        <v>49</v>
      </c>
      <c r="C35" s="52">
        <v>39935</v>
      </c>
      <c r="D35" s="52">
        <v>46475</v>
      </c>
      <c r="E35" s="52">
        <v>90428</v>
      </c>
      <c r="F35" s="52">
        <v>72570</v>
      </c>
      <c r="G35" s="77">
        <v>0.44159999999999999</v>
      </c>
      <c r="H35" s="77">
        <v>0.64039999999999997</v>
      </c>
      <c r="I35" s="56">
        <v>5</v>
      </c>
      <c r="J35" s="78">
        <v>5</v>
      </c>
      <c r="K35" s="56">
        <v>0</v>
      </c>
      <c r="L35" s="55">
        <v>1.1499999999999999</v>
      </c>
      <c r="M35" s="60">
        <v>1</v>
      </c>
      <c r="N35" s="79"/>
      <c r="O35" s="59">
        <v>1.1499999999999999</v>
      </c>
      <c r="P35" s="80"/>
    </row>
    <row r="36" spans="1:16" x14ac:dyDescent="0.2">
      <c r="A36" s="50">
        <v>560065</v>
      </c>
      <c r="B36" s="51" t="s">
        <v>50</v>
      </c>
      <c r="C36" s="52">
        <v>13484</v>
      </c>
      <c r="D36" s="52">
        <v>14288</v>
      </c>
      <c r="E36" s="52">
        <v>30666</v>
      </c>
      <c r="F36" s="52">
        <v>20475</v>
      </c>
      <c r="G36" s="77">
        <v>0.43969999999999998</v>
      </c>
      <c r="H36" s="77">
        <v>0.69779999999999998</v>
      </c>
      <c r="I36" s="56">
        <v>5</v>
      </c>
      <c r="J36" s="78">
        <v>5</v>
      </c>
      <c r="K36" s="56">
        <v>0</v>
      </c>
      <c r="L36" s="55">
        <v>0.95</v>
      </c>
      <c r="M36" s="60">
        <v>1</v>
      </c>
      <c r="N36" s="79"/>
      <c r="O36" s="59">
        <v>0.95</v>
      </c>
      <c r="P36" s="80"/>
    </row>
    <row r="37" spans="1:16" x14ac:dyDescent="0.2">
      <c r="A37" s="50">
        <v>560066</v>
      </c>
      <c r="B37" s="51" t="s">
        <v>51</v>
      </c>
      <c r="C37" s="52">
        <v>3505</v>
      </c>
      <c r="D37" s="52">
        <v>6851</v>
      </c>
      <c r="E37" s="52">
        <v>18152</v>
      </c>
      <c r="F37" s="52">
        <v>12157</v>
      </c>
      <c r="G37" s="77">
        <v>0.19309999999999999</v>
      </c>
      <c r="H37" s="77">
        <v>0.5635</v>
      </c>
      <c r="I37" s="56">
        <v>2.74</v>
      </c>
      <c r="J37" s="78">
        <v>5</v>
      </c>
      <c r="K37" s="56">
        <v>2.19</v>
      </c>
      <c r="L37" s="55">
        <v>1</v>
      </c>
      <c r="M37" s="60"/>
      <c r="N37" s="79"/>
      <c r="O37" s="59">
        <v>3.19</v>
      </c>
      <c r="P37" s="80"/>
    </row>
    <row r="38" spans="1:16" x14ac:dyDescent="0.2">
      <c r="A38" s="50">
        <v>560067</v>
      </c>
      <c r="B38" s="51" t="s">
        <v>52</v>
      </c>
      <c r="C38" s="52">
        <v>4998</v>
      </c>
      <c r="D38" s="52">
        <v>19509</v>
      </c>
      <c r="E38" s="52">
        <v>29490</v>
      </c>
      <c r="F38" s="52">
        <v>31964</v>
      </c>
      <c r="G38" s="77">
        <v>0.16950000000000001</v>
      </c>
      <c r="H38" s="77">
        <v>0.61029999999999995</v>
      </c>
      <c r="I38" s="56">
        <v>2.0299999999999998</v>
      </c>
      <c r="J38" s="78">
        <v>5</v>
      </c>
      <c r="K38" s="56">
        <v>1.54</v>
      </c>
      <c r="L38" s="55">
        <v>1.2</v>
      </c>
      <c r="M38" s="60"/>
      <c r="N38" s="79"/>
      <c r="O38" s="59">
        <v>2.74</v>
      </c>
      <c r="P38" s="80"/>
    </row>
    <row r="39" spans="1:16" x14ac:dyDescent="0.2">
      <c r="A39" s="50">
        <v>560068</v>
      </c>
      <c r="B39" s="51" t="s">
        <v>53</v>
      </c>
      <c r="C39" s="52">
        <v>10861</v>
      </c>
      <c r="D39" s="52">
        <v>16666</v>
      </c>
      <c r="E39" s="52">
        <v>38889</v>
      </c>
      <c r="F39" s="52">
        <v>27739</v>
      </c>
      <c r="G39" s="77">
        <v>0.27929999999999999</v>
      </c>
      <c r="H39" s="77">
        <v>0.6008</v>
      </c>
      <c r="I39" s="56">
        <v>5</v>
      </c>
      <c r="J39" s="78">
        <v>5</v>
      </c>
      <c r="K39" s="56">
        <v>3.85</v>
      </c>
      <c r="L39" s="55">
        <v>1.1499999999999999</v>
      </c>
      <c r="M39" s="60"/>
      <c r="N39" s="79"/>
      <c r="O39" s="59">
        <v>5</v>
      </c>
      <c r="P39" s="80"/>
    </row>
    <row r="40" spans="1:16" x14ac:dyDescent="0.2">
      <c r="A40" s="50">
        <v>560069</v>
      </c>
      <c r="B40" s="51" t="s">
        <v>54</v>
      </c>
      <c r="C40" s="52">
        <v>17789</v>
      </c>
      <c r="D40" s="52">
        <v>13346</v>
      </c>
      <c r="E40" s="52">
        <v>34605</v>
      </c>
      <c r="F40" s="52">
        <v>18395</v>
      </c>
      <c r="G40" s="77">
        <v>0.5141</v>
      </c>
      <c r="H40" s="77">
        <v>0.72550000000000003</v>
      </c>
      <c r="I40" s="56">
        <v>5</v>
      </c>
      <c r="J40" s="78">
        <v>5</v>
      </c>
      <c r="K40" s="56">
        <v>3.9</v>
      </c>
      <c r="L40" s="55">
        <v>1.1000000000000001</v>
      </c>
      <c r="M40" s="60"/>
      <c r="N40" s="79"/>
      <c r="O40" s="59">
        <v>5</v>
      </c>
      <c r="P40" s="80"/>
    </row>
    <row r="41" spans="1:16" x14ac:dyDescent="0.2">
      <c r="A41" s="50">
        <v>560070</v>
      </c>
      <c r="B41" s="51" t="s">
        <v>55</v>
      </c>
      <c r="C41" s="52">
        <v>39828</v>
      </c>
      <c r="D41" s="52">
        <v>51047</v>
      </c>
      <c r="E41" s="52">
        <v>136454</v>
      </c>
      <c r="F41" s="52">
        <v>98496</v>
      </c>
      <c r="G41" s="77">
        <v>0.29189999999999999</v>
      </c>
      <c r="H41" s="77">
        <v>0.51829999999999998</v>
      </c>
      <c r="I41" s="56">
        <v>5</v>
      </c>
      <c r="J41" s="78">
        <v>5</v>
      </c>
      <c r="K41" s="56">
        <v>0</v>
      </c>
      <c r="L41" s="55">
        <v>1.2</v>
      </c>
      <c r="M41" s="60">
        <v>1</v>
      </c>
      <c r="N41" s="79"/>
      <c r="O41" s="59">
        <v>1.2</v>
      </c>
      <c r="P41" s="80"/>
    </row>
    <row r="42" spans="1:16" x14ac:dyDescent="0.2">
      <c r="A42" s="50">
        <v>560071</v>
      </c>
      <c r="B42" s="51" t="s">
        <v>56</v>
      </c>
      <c r="C42" s="52">
        <v>13084</v>
      </c>
      <c r="D42" s="52">
        <v>18909</v>
      </c>
      <c r="E42" s="52">
        <v>32650</v>
      </c>
      <c r="F42" s="52">
        <v>33787</v>
      </c>
      <c r="G42" s="77">
        <v>0.4007</v>
      </c>
      <c r="H42" s="77">
        <v>0.55969999999999998</v>
      </c>
      <c r="I42" s="56">
        <v>5</v>
      </c>
      <c r="J42" s="78">
        <v>5</v>
      </c>
      <c r="K42" s="56">
        <v>3.75</v>
      </c>
      <c r="L42" s="55">
        <v>1.25</v>
      </c>
      <c r="M42" s="60"/>
      <c r="N42" s="79"/>
      <c r="O42" s="59">
        <v>5</v>
      </c>
      <c r="P42" s="80"/>
    </row>
    <row r="43" spans="1:16" x14ac:dyDescent="0.2">
      <c r="A43" s="50">
        <v>560072</v>
      </c>
      <c r="B43" s="51" t="s">
        <v>57</v>
      </c>
      <c r="C43" s="52">
        <v>13199</v>
      </c>
      <c r="D43" s="52">
        <v>14229</v>
      </c>
      <c r="E43" s="52">
        <v>30346</v>
      </c>
      <c r="F43" s="52">
        <v>24466</v>
      </c>
      <c r="G43" s="77">
        <v>0.435</v>
      </c>
      <c r="H43" s="77">
        <v>0.58160000000000001</v>
      </c>
      <c r="I43" s="56">
        <v>5</v>
      </c>
      <c r="J43" s="78">
        <v>5</v>
      </c>
      <c r="K43" s="56">
        <v>3.95</v>
      </c>
      <c r="L43" s="55">
        <v>1.05</v>
      </c>
      <c r="M43" s="60"/>
      <c r="N43" s="79"/>
      <c r="O43" s="59">
        <v>5</v>
      </c>
      <c r="P43" s="80"/>
    </row>
    <row r="44" spans="1:16" x14ac:dyDescent="0.2">
      <c r="A44" s="50">
        <v>560073</v>
      </c>
      <c r="B44" s="51" t="s">
        <v>58</v>
      </c>
      <c r="C44" s="52">
        <v>5776</v>
      </c>
      <c r="D44" s="52">
        <v>7121</v>
      </c>
      <c r="E44" s="52">
        <v>26209</v>
      </c>
      <c r="F44" s="52">
        <v>11007</v>
      </c>
      <c r="G44" s="77">
        <v>0.22040000000000001</v>
      </c>
      <c r="H44" s="77">
        <v>0.64700000000000002</v>
      </c>
      <c r="I44" s="56">
        <v>3.55</v>
      </c>
      <c r="J44" s="78">
        <v>5</v>
      </c>
      <c r="K44" s="56">
        <v>2.95</v>
      </c>
      <c r="L44" s="55">
        <v>0.85</v>
      </c>
      <c r="M44" s="60"/>
      <c r="N44" s="79"/>
      <c r="O44" s="59">
        <v>3.8</v>
      </c>
      <c r="P44" s="80"/>
    </row>
    <row r="45" spans="1:16" x14ac:dyDescent="0.2">
      <c r="A45" s="50">
        <v>560074</v>
      </c>
      <c r="B45" s="51" t="s">
        <v>59</v>
      </c>
      <c r="C45" s="52">
        <v>7268</v>
      </c>
      <c r="D45" s="52">
        <v>14236</v>
      </c>
      <c r="E45" s="52">
        <v>30453</v>
      </c>
      <c r="F45" s="52">
        <v>25042</v>
      </c>
      <c r="G45" s="77">
        <v>0.2387</v>
      </c>
      <c r="H45" s="77">
        <v>0.56850000000000001</v>
      </c>
      <c r="I45" s="56">
        <v>4.0999999999999996</v>
      </c>
      <c r="J45" s="78">
        <v>5</v>
      </c>
      <c r="K45" s="56">
        <v>0</v>
      </c>
      <c r="L45" s="55">
        <v>1.2</v>
      </c>
      <c r="M45" s="60">
        <v>1</v>
      </c>
      <c r="N45" s="79"/>
      <c r="O45" s="59">
        <v>1.2</v>
      </c>
      <c r="P45" s="80"/>
    </row>
    <row r="46" spans="1:16" x14ac:dyDescent="0.2">
      <c r="A46" s="50">
        <v>560075</v>
      </c>
      <c r="B46" s="51" t="s">
        <v>60</v>
      </c>
      <c r="C46" s="52">
        <v>18352</v>
      </c>
      <c r="D46" s="52">
        <v>25482</v>
      </c>
      <c r="E46" s="52">
        <v>62072</v>
      </c>
      <c r="F46" s="52">
        <v>37942</v>
      </c>
      <c r="G46" s="77">
        <v>0.29570000000000002</v>
      </c>
      <c r="H46" s="77">
        <v>0.67159999999999997</v>
      </c>
      <c r="I46" s="56">
        <v>5</v>
      </c>
      <c r="J46" s="78">
        <v>5</v>
      </c>
      <c r="K46" s="56">
        <v>3.85</v>
      </c>
      <c r="L46" s="55">
        <v>1.1499999999999999</v>
      </c>
      <c r="M46" s="60"/>
      <c r="N46" s="79"/>
      <c r="O46" s="59">
        <v>5</v>
      </c>
      <c r="P46" s="80"/>
    </row>
    <row r="47" spans="1:16" x14ac:dyDescent="0.2">
      <c r="A47" s="50">
        <v>560076</v>
      </c>
      <c r="B47" s="51" t="s">
        <v>61</v>
      </c>
      <c r="C47" s="52">
        <v>3446</v>
      </c>
      <c r="D47" s="52">
        <v>4640</v>
      </c>
      <c r="E47" s="52">
        <v>9916</v>
      </c>
      <c r="F47" s="52">
        <v>9004</v>
      </c>
      <c r="G47" s="77">
        <v>0.34749999999999998</v>
      </c>
      <c r="H47" s="77">
        <v>0.51529999999999998</v>
      </c>
      <c r="I47" s="56">
        <v>5</v>
      </c>
      <c r="J47" s="78">
        <v>5</v>
      </c>
      <c r="K47" s="56">
        <v>3.9</v>
      </c>
      <c r="L47" s="55">
        <v>1.1000000000000001</v>
      </c>
      <c r="M47" s="57"/>
      <c r="N47" s="79"/>
      <c r="O47" s="59">
        <v>5</v>
      </c>
      <c r="P47" s="80"/>
    </row>
    <row r="48" spans="1:16" x14ac:dyDescent="0.2">
      <c r="A48" s="50">
        <v>560077</v>
      </c>
      <c r="B48" s="51" t="s">
        <v>62</v>
      </c>
      <c r="C48" s="52">
        <v>5335</v>
      </c>
      <c r="D48" s="52">
        <v>6405</v>
      </c>
      <c r="E48" s="52">
        <v>26131</v>
      </c>
      <c r="F48" s="52">
        <v>10907</v>
      </c>
      <c r="G48" s="77">
        <v>0.20419999999999999</v>
      </c>
      <c r="H48" s="77">
        <v>0.58720000000000006</v>
      </c>
      <c r="I48" s="56">
        <v>3.07</v>
      </c>
      <c r="J48" s="78">
        <v>5</v>
      </c>
      <c r="K48" s="56">
        <v>2.5499999999999998</v>
      </c>
      <c r="L48" s="55">
        <v>0.85</v>
      </c>
      <c r="M48" s="57"/>
      <c r="N48" s="79"/>
      <c r="O48" s="59">
        <v>3.4</v>
      </c>
      <c r="P48" s="80"/>
    </row>
    <row r="49" spans="1:16" x14ac:dyDescent="0.2">
      <c r="A49" s="50">
        <v>560078</v>
      </c>
      <c r="B49" s="51" t="s">
        <v>63</v>
      </c>
      <c r="C49" s="52">
        <v>11576</v>
      </c>
      <c r="D49" s="52">
        <v>22007</v>
      </c>
      <c r="E49" s="52">
        <v>50567</v>
      </c>
      <c r="F49" s="52">
        <v>38386</v>
      </c>
      <c r="G49" s="77">
        <v>0.22889999999999999</v>
      </c>
      <c r="H49" s="77">
        <v>0.57330000000000003</v>
      </c>
      <c r="I49" s="56">
        <v>3.8</v>
      </c>
      <c r="J49" s="78">
        <v>5</v>
      </c>
      <c r="K49" s="56">
        <v>2.85</v>
      </c>
      <c r="L49" s="55">
        <v>1.25</v>
      </c>
      <c r="M49" s="57"/>
      <c r="N49" s="79"/>
      <c r="O49" s="59">
        <v>4.0999999999999996</v>
      </c>
      <c r="P49" s="80"/>
    </row>
    <row r="50" spans="1:16" x14ac:dyDescent="0.2">
      <c r="A50" s="50">
        <v>560079</v>
      </c>
      <c r="B50" s="51" t="s">
        <v>64</v>
      </c>
      <c r="C50" s="52">
        <v>25962</v>
      </c>
      <c r="D50" s="52">
        <v>30121</v>
      </c>
      <c r="E50" s="52">
        <v>90692</v>
      </c>
      <c r="F50" s="52">
        <v>55634</v>
      </c>
      <c r="G50" s="77">
        <v>0.2863</v>
      </c>
      <c r="H50" s="77">
        <v>0.54139999999999999</v>
      </c>
      <c r="I50" s="56">
        <v>5</v>
      </c>
      <c r="J50" s="78">
        <v>5</v>
      </c>
      <c r="K50" s="56">
        <v>0</v>
      </c>
      <c r="L50" s="55">
        <v>1.1000000000000001</v>
      </c>
      <c r="M50" s="57">
        <v>1</v>
      </c>
      <c r="N50" s="79"/>
      <c r="O50" s="59">
        <v>1.1000000000000001</v>
      </c>
      <c r="P50" s="80"/>
    </row>
    <row r="51" spans="1:16" x14ac:dyDescent="0.2">
      <c r="A51" s="50">
        <v>560080</v>
      </c>
      <c r="B51" s="51" t="s">
        <v>65</v>
      </c>
      <c r="C51" s="52">
        <v>4180</v>
      </c>
      <c r="D51" s="52">
        <v>11285</v>
      </c>
      <c r="E51" s="52">
        <v>25792</v>
      </c>
      <c r="F51" s="52">
        <v>25887</v>
      </c>
      <c r="G51" s="77">
        <v>0.16209999999999999</v>
      </c>
      <c r="H51" s="77">
        <v>0.43590000000000001</v>
      </c>
      <c r="I51" s="56">
        <v>1.81</v>
      </c>
      <c r="J51" s="78">
        <v>5</v>
      </c>
      <c r="K51" s="56">
        <v>1.39</v>
      </c>
      <c r="L51" s="55">
        <v>1.1499999999999999</v>
      </c>
      <c r="M51" s="57"/>
      <c r="N51" s="79"/>
      <c r="O51" s="59">
        <v>2.54</v>
      </c>
      <c r="P51" s="80"/>
    </row>
    <row r="52" spans="1:16" x14ac:dyDescent="0.2">
      <c r="A52" s="50">
        <v>560081</v>
      </c>
      <c r="B52" s="51" t="s">
        <v>66</v>
      </c>
      <c r="C52" s="52">
        <v>8854</v>
      </c>
      <c r="D52" s="52">
        <v>14747</v>
      </c>
      <c r="E52" s="52">
        <v>26016</v>
      </c>
      <c r="F52" s="52">
        <v>25646</v>
      </c>
      <c r="G52" s="77">
        <v>0.34029999999999999</v>
      </c>
      <c r="H52" s="77">
        <v>0.57499999999999996</v>
      </c>
      <c r="I52" s="56">
        <v>5</v>
      </c>
      <c r="J52" s="78">
        <v>5</v>
      </c>
      <c r="K52" s="56">
        <v>3.75</v>
      </c>
      <c r="L52" s="55">
        <v>1.25</v>
      </c>
      <c r="M52" s="57"/>
      <c r="N52" s="79"/>
      <c r="O52" s="59">
        <v>5</v>
      </c>
      <c r="P52" s="80"/>
    </row>
    <row r="53" spans="1:16" x14ac:dyDescent="0.2">
      <c r="A53" s="50">
        <v>560082</v>
      </c>
      <c r="B53" s="51" t="s">
        <v>67</v>
      </c>
      <c r="C53" s="52">
        <v>7213</v>
      </c>
      <c r="D53" s="52">
        <v>12661</v>
      </c>
      <c r="E53" s="52">
        <v>31237</v>
      </c>
      <c r="F53" s="52">
        <v>20912</v>
      </c>
      <c r="G53" s="77">
        <v>0.23089999999999999</v>
      </c>
      <c r="H53" s="77">
        <v>0.60540000000000005</v>
      </c>
      <c r="I53" s="56">
        <v>3.86</v>
      </c>
      <c r="J53" s="78">
        <v>5</v>
      </c>
      <c r="K53" s="56">
        <v>3.09</v>
      </c>
      <c r="L53" s="55">
        <v>1</v>
      </c>
      <c r="M53" s="57"/>
      <c r="N53" s="79"/>
      <c r="O53" s="59">
        <v>4.09</v>
      </c>
      <c r="P53" s="80"/>
    </row>
    <row r="54" spans="1:16" x14ac:dyDescent="0.2">
      <c r="A54" s="50">
        <v>560083</v>
      </c>
      <c r="B54" s="51" t="s">
        <v>68</v>
      </c>
      <c r="C54" s="52">
        <v>6995</v>
      </c>
      <c r="D54" s="52">
        <v>12064</v>
      </c>
      <c r="E54" s="52">
        <v>26920</v>
      </c>
      <c r="F54" s="52">
        <v>18624</v>
      </c>
      <c r="G54" s="77">
        <v>0.25979999999999998</v>
      </c>
      <c r="H54" s="77">
        <v>0.64780000000000004</v>
      </c>
      <c r="I54" s="56">
        <v>4.7300000000000004</v>
      </c>
      <c r="J54" s="78">
        <v>5</v>
      </c>
      <c r="K54" s="56">
        <v>3.83</v>
      </c>
      <c r="L54" s="55">
        <v>0.95</v>
      </c>
      <c r="M54" s="57"/>
      <c r="N54" s="79"/>
      <c r="O54" s="59">
        <v>4.78</v>
      </c>
      <c r="P54" s="80"/>
    </row>
    <row r="55" spans="1:16" x14ac:dyDescent="0.2">
      <c r="A55" s="50">
        <v>560084</v>
      </c>
      <c r="B55" s="51" t="s">
        <v>69</v>
      </c>
      <c r="C55" s="52">
        <v>4400</v>
      </c>
      <c r="D55" s="52">
        <v>8401</v>
      </c>
      <c r="E55" s="52">
        <v>27249</v>
      </c>
      <c r="F55" s="52">
        <v>22841</v>
      </c>
      <c r="G55" s="77">
        <v>0.1615</v>
      </c>
      <c r="H55" s="77">
        <v>0.36780000000000002</v>
      </c>
      <c r="I55" s="56">
        <v>1.79</v>
      </c>
      <c r="J55" s="78">
        <v>4.21</v>
      </c>
      <c r="K55" s="56">
        <v>1.32</v>
      </c>
      <c r="L55" s="55">
        <v>1.0900000000000001</v>
      </c>
      <c r="M55" s="57"/>
      <c r="N55" s="79"/>
      <c r="O55" s="59">
        <v>2.41</v>
      </c>
      <c r="P55" s="80"/>
    </row>
    <row r="56" spans="1:16" ht="25.5" x14ac:dyDescent="0.2">
      <c r="A56" s="50">
        <v>560085</v>
      </c>
      <c r="B56" s="51" t="s">
        <v>70</v>
      </c>
      <c r="C56" s="52">
        <v>4368</v>
      </c>
      <c r="D56" s="52">
        <v>160</v>
      </c>
      <c r="E56" s="52">
        <v>16369</v>
      </c>
      <c r="F56" s="52">
        <v>1095</v>
      </c>
      <c r="G56" s="77">
        <v>0.26679999999999998</v>
      </c>
      <c r="H56" s="77">
        <v>0.14610000000000001</v>
      </c>
      <c r="I56" s="56">
        <v>4.93</v>
      </c>
      <c r="J56" s="78">
        <v>0.35</v>
      </c>
      <c r="K56" s="56">
        <v>4.7300000000000004</v>
      </c>
      <c r="L56" s="55">
        <v>0.01</v>
      </c>
      <c r="M56" s="57"/>
      <c r="N56" s="79"/>
      <c r="O56" s="59">
        <v>4.74</v>
      </c>
      <c r="P56" s="80"/>
    </row>
    <row r="57" spans="1:16" ht="25.5" x14ac:dyDescent="0.2">
      <c r="A57" s="50">
        <v>560086</v>
      </c>
      <c r="B57" s="51" t="s">
        <v>71</v>
      </c>
      <c r="C57" s="52">
        <v>7545</v>
      </c>
      <c r="D57" s="52">
        <v>1581</v>
      </c>
      <c r="E57" s="52">
        <v>26600</v>
      </c>
      <c r="F57" s="52">
        <v>2280</v>
      </c>
      <c r="G57" s="77">
        <v>0.28360000000000002</v>
      </c>
      <c r="H57" s="77">
        <v>0.69340000000000002</v>
      </c>
      <c r="I57" s="56">
        <v>5</v>
      </c>
      <c r="J57" s="78">
        <v>5</v>
      </c>
      <c r="K57" s="56">
        <v>4.8</v>
      </c>
      <c r="L57" s="55">
        <v>0.2</v>
      </c>
      <c r="M57" s="60"/>
      <c r="N57" s="79"/>
      <c r="O57" s="59">
        <v>5</v>
      </c>
      <c r="P57" s="80"/>
    </row>
    <row r="58" spans="1:16" x14ac:dyDescent="0.2">
      <c r="A58" s="50">
        <v>560087</v>
      </c>
      <c r="B58" s="51" t="s">
        <v>72</v>
      </c>
      <c r="C58" s="52">
        <v>4729</v>
      </c>
      <c r="D58" s="52">
        <v>0</v>
      </c>
      <c r="E58" s="52">
        <v>44957</v>
      </c>
      <c r="F58" s="52">
        <v>3</v>
      </c>
      <c r="G58" s="77">
        <v>0.1052</v>
      </c>
      <c r="H58" s="77">
        <v>0</v>
      </c>
      <c r="I58" s="56">
        <v>0.11</v>
      </c>
      <c r="J58" s="78">
        <v>0</v>
      </c>
      <c r="K58" s="56">
        <v>0.11</v>
      </c>
      <c r="L58" s="55">
        <v>0</v>
      </c>
      <c r="M58" s="57"/>
      <c r="N58" s="79"/>
      <c r="O58" s="59">
        <v>0.11</v>
      </c>
      <c r="P58" s="80"/>
    </row>
    <row r="59" spans="1:16" ht="25.5" x14ac:dyDescent="0.2">
      <c r="A59" s="50">
        <v>560088</v>
      </c>
      <c r="B59" s="51" t="s">
        <v>73</v>
      </c>
      <c r="C59" s="52">
        <v>2344</v>
      </c>
      <c r="D59" s="52">
        <v>0</v>
      </c>
      <c r="E59" s="52">
        <v>9208</v>
      </c>
      <c r="F59" s="52">
        <v>0</v>
      </c>
      <c r="G59" s="77">
        <v>0.25459999999999999</v>
      </c>
      <c r="H59" s="77">
        <v>0</v>
      </c>
      <c r="I59" s="56">
        <v>4.57</v>
      </c>
      <c r="J59" s="78">
        <v>0</v>
      </c>
      <c r="K59" s="56">
        <v>4.57</v>
      </c>
      <c r="L59" s="55">
        <v>0</v>
      </c>
      <c r="M59" s="57"/>
      <c r="N59" s="79"/>
      <c r="O59" s="59">
        <v>4.57</v>
      </c>
      <c r="P59" s="80"/>
    </row>
    <row r="60" spans="1:16" ht="25.5" x14ac:dyDescent="0.2">
      <c r="A60" s="50">
        <v>560089</v>
      </c>
      <c r="B60" s="51" t="s">
        <v>74</v>
      </c>
      <c r="C60" s="52">
        <v>1710</v>
      </c>
      <c r="D60" s="52">
        <v>0</v>
      </c>
      <c r="E60" s="52">
        <v>10672</v>
      </c>
      <c r="F60" s="52">
        <v>3</v>
      </c>
      <c r="G60" s="77">
        <v>0.16020000000000001</v>
      </c>
      <c r="H60" s="77">
        <v>0</v>
      </c>
      <c r="I60" s="56">
        <v>1.75</v>
      </c>
      <c r="J60" s="78">
        <v>0</v>
      </c>
      <c r="K60" s="56">
        <v>1.75</v>
      </c>
      <c r="L60" s="55">
        <v>0</v>
      </c>
      <c r="M60" s="57"/>
      <c r="N60" s="79"/>
      <c r="O60" s="59">
        <v>1.75</v>
      </c>
      <c r="P60" s="80"/>
    </row>
    <row r="61" spans="1:16" ht="25.5" x14ac:dyDescent="0.2">
      <c r="A61" s="50">
        <v>560096</v>
      </c>
      <c r="B61" s="51" t="s">
        <v>75</v>
      </c>
      <c r="C61" s="52">
        <v>21</v>
      </c>
      <c r="D61" s="52">
        <v>48</v>
      </c>
      <c r="E61" s="52">
        <v>207</v>
      </c>
      <c r="F61" s="52">
        <v>68</v>
      </c>
      <c r="G61" s="77">
        <v>0.1014</v>
      </c>
      <c r="H61" s="77">
        <v>0.70589999999999997</v>
      </c>
      <c r="I61" s="56">
        <v>0</v>
      </c>
      <c r="J61" s="78">
        <v>5</v>
      </c>
      <c r="K61" s="56">
        <v>0</v>
      </c>
      <c r="L61" s="55">
        <v>0.3</v>
      </c>
      <c r="M61" s="57"/>
      <c r="N61" s="79"/>
      <c r="O61" s="59">
        <v>0.3</v>
      </c>
      <c r="P61" s="80"/>
    </row>
    <row r="62" spans="1:16" x14ac:dyDescent="0.2">
      <c r="A62" s="50">
        <v>560098</v>
      </c>
      <c r="B62" s="51" t="s">
        <v>76</v>
      </c>
      <c r="C62" s="52">
        <v>658</v>
      </c>
      <c r="D62" s="52">
        <v>0</v>
      </c>
      <c r="E62" s="52">
        <v>3332</v>
      </c>
      <c r="F62" s="52">
        <v>0</v>
      </c>
      <c r="G62" s="77">
        <v>0.19750000000000001</v>
      </c>
      <c r="H62" s="77">
        <v>0</v>
      </c>
      <c r="I62" s="56">
        <v>2.87</v>
      </c>
      <c r="J62" s="78">
        <v>0</v>
      </c>
      <c r="K62" s="56">
        <v>2.87</v>
      </c>
      <c r="L62" s="55">
        <v>0</v>
      </c>
      <c r="M62" s="57"/>
      <c r="N62" s="79"/>
      <c r="O62" s="59">
        <v>2.87</v>
      </c>
      <c r="P62" s="80"/>
    </row>
    <row r="63" spans="1:16" ht="25.5" x14ac:dyDescent="0.2">
      <c r="A63" s="50">
        <v>560099</v>
      </c>
      <c r="B63" s="51" t="s">
        <v>77</v>
      </c>
      <c r="C63" s="52">
        <v>233</v>
      </c>
      <c r="D63" s="52">
        <v>24</v>
      </c>
      <c r="E63" s="52">
        <v>1216</v>
      </c>
      <c r="F63" s="52">
        <v>84</v>
      </c>
      <c r="G63" s="77">
        <v>0.19159999999999999</v>
      </c>
      <c r="H63" s="77">
        <v>0.28570000000000001</v>
      </c>
      <c r="I63" s="56">
        <v>2.69</v>
      </c>
      <c r="J63" s="78">
        <v>2.78</v>
      </c>
      <c r="K63" s="56">
        <v>2.5299999999999998</v>
      </c>
      <c r="L63" s="55">
        <v>0.17</v>
      </c>
      <c r="M63" s="57"/>
      <c r="N63" s="79"/>
      <c r="O63" s="59">
        <v>2.7</v>
      </c>
      <c r="P63" s="80"/>
    </row>
    <row r="64" spans="1:16" ht="38.25" x14ac:dyDescent="0.2">
      <c r="A64" s="50">
        <v>560206</v>
      </c>
      <c r="B64" s="51" t="s">
        <v>31</v>
      </c>
      <c r="C64" s="52">
        <v>33430</v>
      </c>
      <c r="D64" s="52">
        <v>14</v>
      </c>
      <c r="E64" s="52">
        <v>142393</v>
      </c>
      <c r="F64" s="52">
        <v>111</v>
      </c>
      <c r="G64" s="77">
        <v>0.23480000000000001</v>
      </c>
      <c r="H64" s="77">
        <v>0.12609999999999999</v>
      </c>
      <c r="I64" s="56">
        <v>3.98</v>
      </c>
      <c r="J64" s="78">
        <v>0</v>
      </c>
      <c r="K64" s="56">
        <v>3.98</v>
      </c>
      <c r="L64" s="55">
        <v>0</v>
      </c>
      <c r="M64" s="57"/>
      <c r="N64" s="79"/>
      <c r="O64" s="59">
        <v>3.98</v>
      </c>
      <c r="P64" s="80"/>
    </row>
    <row r="65" spans="1:16" ht="38.25" x14ac:dyDescent="0.2">
      <c r="A65" s="61">
        <v>560214</v>
      </c>
      <c r="B65" s="51" t="s">
        <v>36</v>
      </c>
      <c r="C65" s="52">
        <v>26451</v>
      </c>
      <c r="D65" s="52">
        <v>42321</v>
      </c>
      <c r="E65" s="52">
        <v>169569</v>
      </c>
      <c r="F65" s="52">
        <v>123554</v>
      </c>
      <c r="G65" s="77">
        <v>0.156</v>
      </c>
      <c r="H65" s="77">
        <v>0.34250000000000003</v>
      </c>
      <c r="I65" s="56">
        <v>1.63</v>
      </c>
      <c r="J65" s="78">
        <v>3.77</v>
      </c>
      <c r="K65" s="56">
        <v>1.24</v>
      </c>
      <c r="L65" s="55">
        <v>0.9</v>
      </c>
      <c r="M65" s="62"/>
      <c r="N65" s="79"/>
      <c r="O65" s="59">
        <v>2.14</v>
      </c>
      <c r="P65" s="80"/>
    </row>
    <row r="66" spans="1:16" s="70" customFormat="1" x14ac:dyDescent="0.2">
      <c r="A66" s="63"/>
      <c r="B66" s="64" t="s">
        <v>375</v>
      </c>
      <c r="C66" s="81">
        <v>857608</v>
      </c>
      <c r="D66" s="81">
        <v>1200771</v>
      </c>
      <c r="E66" s="81">
        <v>3038310</v>
      </c>
      <c r="F66" s="81">
        <v>2361966</v>
      </c>
      <c r="G66" s="77">
        <v>0.2823</v>
      </c>
      <c r="H66" s="77">
        <v>0.50839999999999996</v>
      </c>
      <c r="I66" s="82"/>
      <c r="J66" s="83"/>
      <c r="K66" s="56"/>
      <c r="L66" s="67"/>
      <c r="M66" s="84"/>
      <c r="N66" s="58"/>
      <c r="O66" s="69"/>
    </row>
    <row r="67" spans="1:16" x14ac:dyDescent="0.2">
      <c r="A67" s="85"/>
      <c r="B67" s="70"/>
      <c r="D67" s="70"/>
      <c r="F67" s="70"/>
      <c r="H67" s="87"/>
    </row>
    <row r="68" spans="1:16" x14ac:dyDescent="0.2">
      <c r="A68" s="85"/>
      <c r="B68" s="70"/>
      <c r="D68" s="70"/>
      <c r="F68" s="70"/>
      <c r="H68" s="87"/>
    </row>
    <row r="69" spans="1:16" x14ac:dyDescent="0.2">
      <c r="A69" s="85"/>
      <c r="B69" s="70"/>
      <c r="D69" s="70"/>
      <c r="F69" s="70"/>
      <c r="H69" s="87"/>
    </row>
    <row r="70" spans="1:16" x14ac:dyDescent="0.2">
      <c r="A70" s="85"/>
      <c r="B70" s="70"/>
      <c r="D70" s="70"/>
      <c r="F70" s="70"/>
      <c r="H70" s="87"/>
    </row>
    <row r="71" spans="1:16" x14ac:dyDescent="0.2">
      <c r="A71" s="85"/>
      <c r="B71" s="70"/>
      <c r="D71" s="70"/>
      <c r="F71" s="70"/>
      <c r="H71" s="87"/>
    </row>
    <row r="72" spans="1:16" x14ac:dyDescent="0.2">
      <c r="A72" s="85"/>
      <c r="B72" s="70"/>
      <c r="D72" s="70"/>
      <c r="F72" s="70"/>
      <c r="H72" s="87"/>
    </row>
    <row r="73" spans="1:16" x14ac:dyDescent="0.2">
      <c r="A73" s="85"/>
      <c r="B73" s="70"/>
      <c r="D73" s="70"/>
      <c r="F73" s="70"/>
      <c r="H73" s="87"/>
    </row>
    <row r="74" spans="1:16" x14ac:dyDescent="0.2">
      <c r="A74" s="85"/>
      <c r="B74" s="70"/>
      <c r="D74" s="70"/>
      <c r="F74" s="70"/>
      <c r="H74" s="87"/>
    </row>
    <row r="75" spans="1:16" x14ac:dyDescent="0.2">
      <c r="A75" s="85"/>
      <c r="B75" s="70"/>
      <c r="D75" s="70"/>
      <c r="F75" s="70"/>
      <c r="H75" s="87"/>
    </row>
    <row r="76" spans="1:16" x14ac:dyDescent="0.2">
      <c r="A76" s="85"/>
      <c r="B76" s="70"/>
      <c r="D76" s="70"/>
      <c r="F76" s="70"/>
      <c r="H76" s="87"/>
    </row>
    <row r="77" spans="1:16" x14ac:dyDescent="0.2">
      <c r="A77" s="85"/>
      <c r="B77" s="70"/>
      <c r="D77" s="70"/>
      <c r="F77" s="70"/>
      <c r="H77" s="87"/>
    </row>
    <row r="78" spans="1:16" x14ac:dyDescent="0.2">
      <c r="A78" s="85"/>
      <c r="B78" s="70"/>
      <c r="D78" s="70"/>
      <c r="F78" s="70"/>
      <c r="H78" s="87"/>
    </row>
    <row r="79" spans="1:16" x14ac:dyDescent="0.2">
      <c r="A79" s="85"/>
      <c r="B79" s="70"/>
      <c r="D79" s="70"/>
      <c r="F79" s="70"/>
      <c r="H79" s="87"/>
    </row>
    <row r="80" spans="1:16" x14ac:dyDescent="0.2">
      <c r="A80" s="85"/>
      <c r="B80" s="70"/>
      <c r="D80" s="70"/>
      <c r="F80" s="70"/>
      <c r="H80" s="87"/>
    </row>
    <row r="81" spans="1:8" x14ac:dyDescent="0.2">
      <c r="A81" s="85"/>
      <c r="B81" s="70"/>
      <c r="D81" s="70"/>
      <c r="F81" s="70"/>
      <c r="H81" s="87"/>
    </row>
    <row r="82" spans="1:8" x14ac:dyDescent="0.2">
      <c r="A82" s="85"/>
      <c r="B82" s="70"/>
      <c r="D82" s="70"/>
      <c r="F82" s="70"/>
      <c r="H82" s="87"/>
    </row>
    <row r="83" spans="1:8" x14ac:dyDescent="0.2">
      <c r="A83" s="85"/>
      <c r="B83" s="70"/>
      <c r="D83" s="70"/>
      <c r="F83" s="70"/>
      <c r="H83" s="87"/>
    </row>
    <row r="84" spans="1:8" x14ac:dyDescent="0.2">
      <c r="A84" s="85"/>
      <c r="B84" s="70"/>
      <c r="D84" s="70"/>
      <c r="F84" s="70"/>
      <c r="H84" s="87"/>
    </row>
    <row r="85" spans="1:8" x14ac:dyDescent="0.2">
      <c r="A85" s="85"/>
      <c r="B85" s="70"/>
      <c r="D85" s="70"/>
      <c r="F85" s="70"/>
      <c r="H85" s="87"/>
    </row>
    <row r="86" spans="1:8" x14ac:dyDescent="0.2">
      <c r="A86" s="85"/>
      <c r="B86" s="70"/>
      <c r="D86" s="70"/>
      <c r="F86" s="70"/>
      <c r="H86" s="87"/>
    </row>
    <row r="87" spans="1:8" x14ac:dyDescent="0.2">
      <c r="A87" s="85"/>
      <c r="B87" s="70"/>
      <c r="D87" s="70"/>
      <c r="F87" s="70"/>
      <c r="H87" s="87"/>
    </row>
    <row r="88" spans="1:8" x14ac:dyDescent="0.2">
      <c r="A88" s="85"/>
      <c r="B88" s="70"/>
      <c r="D88" s="70"/>
      <c r="F88" s="70"/>
      <c r="H88" s="87"/>
    </row>
    <row r="89" spans="1:8" x14ac:dyDescent="0.2">
      <c r="A89" s="85"/>
      <c r="B89" s="70"/>
      <c r="D89" s="70"/>
      <c r="F89" s="70"/>
      <c r="H89" s="87"/>
    </row>
    <row r="90" spans="1:8" x14ac:dyDescent="0.2">
      <c r="A90" s="85"/>
      <c r="B90" s="70"/>
      <c r="D90" s="70"/>
      <c r="F90" s="70"/>
      <c r="H90" s="87"/>
    </row>
    <row r="91" spans="1:8" x14ac:dyDescent="0.2">
      <c r="A91" s="85"/>
      <c r="B91" s="70"/>
      <c r="D91" s="70"/>
      <c r="F91" s="70"/>
      <c r="H91" s="87"/>
    </row>
    <row r="92" spans="1:8" x14ac:dyDescent="0.2">
      <c r="A92" s="85"/>
      <c r="B92" s="70"/>
      <c r="D92" s="70"/>
      <c r="F92" s="70"/>
      <c r="H92" s="87"/>
    </row>
    <row r="93" spans="1:8" x14ac:dyDescent="0.2">
      <c r="A93" s="85"/>
      <c r="B93" s="70"/>
      <c r="D93" s="70"/>
      <c r="F93" s="70"/>
      <c r="H93" s="87"/>
    </row>
    <row r="94" spans="1:8" x14ac:dyDescent="0.2">
      <c r="A94" s="85"/>
      <c r="B94" s="70"/>
      <c r="D94" s="70"/>
      <c r="F94" s="70"/>
      <c r="H94" s="87"/>
    </row>
    <row r="95" spans="1:8" x14ac:dyDescent="0.2">
      <c r="A95" s="85"/>
      <c r="B95" s="70"/>
      <c r="D95" s="70"/>
      <c r="F95" s="70"/>
      <c r="H95" s="87"/>
    </row>
    <row r="96" spans="1:8" x14ac:dyDescent="0.2">
      <c r="A96" s="85"/>
      <c r="B96" s="70"/>
      <c r="D96" s="70"/>
      <c r="F96" s="70"/>
      <c r="H96" s="87"/>
    </row>
    <row r="97" spans="1:8" x14ac:dyDescent="0.2">
      <c r="A97" s="85"/>
      <c r="B97" s="70"/>
      <c r="D97" s="70"/>
      <c r="F97" s="70"/>
      <c r="H97" s="87"/>
    </row>
    <row r="98" spans="1:8" x14ac:dyDescent="0.2">
      <c r="A98" s="85"/>
      <c r="B98" s="70"/>
      <c r="D98" s="70"/>
      <c r="F98" s="70"/>
      <c r="H98" s="87"/>
    </row>
    <row r="99" spans="1:8" x14ac:dyDescent="0.2">
      <c r="A99" s="85"/>
      <c r="B99" s="70"/>
      <c r="D99" s="70"/>
      <c r="F99" s="70"/>
      <c r="H99" s="87"/>
    </row>
    <row r="100" spans="1:8" x14ac:dyDescent="0.2">
      <c r="A100" s="85"/>
      <c r="B100" s="70"/>
      <c r="D100" s="70"/>
      <c r="F100" s="70"/>
      <c r="H100" s="87"/>
    </row>
    <row r="101" spans="1:8" x14ac:dyDescent="0.2">
      <c r="A101" s="85"/>
      <c r="B101" s="70"/>
      <c r="D101" s="70"/>
      <c r="F101" s="70"/>
      <c r="H101" s="87"/>
    </row>
    <row r="102" spans="1:8" x14ac:dyDescent="0.2">
      <c r="A102" s="85"/>
      <c r="B102" s="70"/>
      <c r="D102" s="70"/>
      <c r="F102" s="70"/>
      <c r="H102" s="87"/>
    </row>
    <row r="103" spans="1:8" x14ac:dyDescent="0.2">
      <c r="A103" s="85"/>
      <c r="B103" s="70"/>
      <c r="D103" s="70"/>
      <c r="F103" s="70"/>
      <c r="H103" s="87"/>
    </row>
    <row r="104" spans="1:8" x14ac:dyDescent="0.2">
      <c r="A104" s="85"/>
      <c r="B104" s="70"/>
      <c r="D104" s="70"/>
      <c r="F104" s="70"/>
      <c r="H104" s="87"/>
    </row>
    <row r="105" spans="1:8" x14ac:dyDescent="0.2">
      <c r="A105" s="85"/>
      <c r="B105" s="70"/>
      <c r="D105" s="70"/>
      <c r="F105" s="70"/>
      <c r="H105" s="87"/>
    </row>
    <row r="106" spans="1:8" x14ac:dyDescent="0.2">
      <c r="A106" s="85"/>
      <c r="B106" s="70"/>
      <c r="D106" s="70"/>
      <c r="F106" s="70"/>
      <c r="H106" s="87"/>
    </row>
  </sheetData>
  <mergeCells count="11">
    <mergeCell ref="K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0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view="pageBreakPreview" zoomScale="86" zoomScaleNormal="100" zoomScaleSheetLayoutView="86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H20" sqref="H20"/>
    </sheetView>
  </sheetViews>
  <sheetFormatPr defaultRowHeight="12.75" x14ac:dyDescent="0.2"/>
  <cols>
    <col min="1" max="1" width="10.33203125" style="1" customWidth="1"/>
    <col min="2" max="2" width="33.5" customWidth="1"/>
    <col min="3" max="3" width="15.83203125" customWidth="1"/>
    <col min="4" max="4" width="14.83203125" customWidth="1"/>
    <col min="5" max="5" width="14.1640625" customWidth="1"/>
    <col min="6" max="6" width="10.5" customWidth="1"/>
    <col min="7" max="7" width="14.1640625" style="38" customWidth="1"/>
    <col min="8" max="8" width="10.83203125" style="38" customWidth="1"/>
    <col min="9" max="9" width="11.33203125" style="70" customWidth="1"/>
    <col min="10" max="10" width="8.5" style="70" customWidth="1"/>
    <col min="11" max="11" width="12.33203125" style="40" customWidth="1"/>
    <col min="12" max="12" width="13.5" style="41" customWidth="1"/>
    <col min="13" max="13" width="12.5" style="72" customWidth="1"/>
    <col min="14" max="14" width="8.6640625" style="72" customWidth="1"/>
    <col min="15" max="15" width="15.6640625" style="70" customWidth="1"/>
    <col min="257" max="257" width="8.1640625" bestFit="1" customWidth="1"/>
    <col min="258" max="258" width="33.5" customWidth="1"/>
    <col min="259" max="259" width="15.83203125" customWidth="1"/>
    <col min="260" max="260" width="14.83203125" customWidth="1"/>
    <col min="261" max="261" width="14.1640625" customWidth="1"/>
    <col min="262" max="262" width="10.5" customWidth="1"/>
    <col min="263" max="263" width="12.6640625" customWidth="1"/>
    <col min="264" max="264" width="10.83203125" customWidth="1"/>
    <col min="265" max="265" width="11.33203125" customWidth="1"/>
    <col min="266" max="266" width="8.5" customWidth="1"/>
    <col min="267" max="267" width="12.33203125" customWidth="1"/>
    <col min="268" max="268" width="13.5" customWidth="1"/>
    <col min="269" max="269" width="10.83203125" customWidth="1"/>
    <col min="270" max="270" width="6.5" customWidth="1"/>
    <col min="271" max="271" width="20" bestFit="1" customWidth="1"/>
    <col min="513" max="513" width="8.1640625" bestFit="1" customWidth="1"/>
    <col min="514" max="514" width="33.5" customWidth="1"/>
    <col min="515" max="515" width="15.83203125" customWidth="1"/>
    <col min="516" max="516" width="14.83203125" customWidth="1"/>
    <col min="517" max="517" width="14.1640625" customWidth="1"/>
    <col min="518" max="518" width="10.5" customWidth="1"/>
    <col min="519" max="519" width="12.6640625" customWidth="1"/>
    <col min="520" max="520" width="10.83203125" customWidth="1"/>
    <col min="521" max="521" width="11.33203125" customWidth="1"/>
    <col min="522" max="522" width="8.5" customWidth="1"/>
    <col min="523" max="523" width="12.33203125" customWidth="1"/>
    <col min="524" max="524" width="13.5" customWidth="1"/>
    <col min="525" max="525" width="10.83203125" customWidth="1"/>
    <col min="526" max="526" width="6.5" customWidth="1"/>
    <col min="527" max="527" width="20" bestFit="1" customWidth="1"/>
    <col min="769" max="769" width="8.1640625" bestFit="1" customWidth="1"/>
    <col min="770" max="770" width="33.5" customWidth="1"/>
    <col min="771" max="771" width="15.83203125" customWidth="1"/>
    <col min="772" max="772" width="14.83203125" customWidth="1"/>
    <col min="773" max="773" width="14.1640625" customWidth="1"/>
    <col min="774" max="774" width="10.5" customWidth="1"/>
    <col min="775" max="775" width="12.6640625" customWidth="1"/>
    <col min="776" max="776" width="10.83203125" customWidth="1"/>
    <col min="777" max="777" width="11.33203125" customWidth="1"/>
    <col min="778" max="778" width="8.5" customWidth="1"/>
    <col min="779" max="779" width="12.33203125" customWidth="1"/>
    <col min="780" max="780" width="13.5" customWidth="1"/>
    <col min="781" max="781" width="10.83203125" customWidth="1"/>
    <col min="782" max="782" width="6.5" customWidth="1"/>
    <col min="783" max="783" width="20" bestFit="1" customWidth="1"/>
    <col min="1025" max="1025" width="8.1640625" bestFit="1" customWidth="1"/>
    <col min="1026" max="1026" width="33.5" customWidth="1"/>
    <col min="1027" max="1027" width="15.83203125" customWidth="1"/>
    <col min="1028" max="1028" width="14.83203125" customWidth="1"/>
    <col min="1029" max="1029" width="14.1640625" customWidth="1"/>
    <col min="1030" max="1030" width="10.5" customWidth="1"/>
    <col min="1031" max="1031" width="12.6640625" customWidth="1"/>
    <col min="1032" max="1032" width="10.83203125" customWidth="1"/>
    <col min="1033" max="1033" width="11.33203125" customWidth="1"/>
    <col min="1034" max="1034" width="8.5" customWidth="1"/>
    <col min="1035" max="1035" width="12.33203125" customWidth="1"/>
    <col min="1036" max="1036" width="13.5" customWidth="1"/>
    <col min="1037" max="1037" width="10.83203125" customWidth="1"/>
    <col min="1038" max="1038" width="6.5" customWidth="1"/>
    <col min="1039" max="1039" width="20" bestFit="1" customWidth="1"/>
    <col min="1281" max="1281" width="8.1640625" bestFit="1" customWidth="1"/>
    <col min="1282" max="1282" width="33.5" customWidth="1"/>
    <col min="1283" max="1283" width="15.83203125" customWidth="1"/>
    <col min="1284" max="1284" width="14.83203125" customWidth="1"/>
    <col min="1285" max="1285" width="14.1640625" customWidth="1"/>
    <col min="1286" max="1286" width="10.5" customWidth="1"/>
    <col min="1287" max="1287" width="12.6640625" customWidth="1"/>
    <col min="1288" max="1288" width="10.83203125" customWidth="1"/>
    <col min="1289" max="1289" width="11.33203125" customWidth="1"/>
    <col min="1290" max="1290" width="8.5" customWidth="1"/>
    <col min="1291" max="1291" width="12.33203125" customWidth="1"/>
    <col min="1292" max="1292" width="13.5" customWidth="1"/>
    <col min="1293" max="1293" width="10.83203125" customWidth="1"/>
    <col min="1294" max="1294" width="6.5" customWidth="1"/>
    <col min="1295" max="1295" width="20" bestFit="1" customWidth="1"/>
    <col min="1537" max="1537" width="8.1640625" bestFit="1" customWidth="1"/>
    <col min="1538" max="1538" width="33.5" customWidth="1"/>
    <col min="1539" max="1539" width="15.83203125" customWidth="1"/>
    <col min="1540" max="1540" width="14.83203125" customWidth="1"/>
    <col min="1541" max="1541" width="14.1640625" customWidth="1"/>
    <col min="1542" max="1542" width="10.5" customWidth="1"/>
    <col min="1543" max="1543" width="12.6640625" customWidth="1"/>
    <col min="1544" max="1544" width="10.83203125" customWidth="1"/>
    <col min="1545" max="1545" width="11.33203125" customWidth="1"/>
    <col min="1546" max="1546" width="8.5" customWidth="1"/>
    <col min="1547" max="1547" width="12.33203125" customWidth="1"/>
    <col min="1548" max="1548" width="13.5" customWidth="1"/>
    <col min="1549" max="1549" width="10.83203125" customWidth="1"/>
    <col min="1550" max="1550" width="6.5" customWidth="1"/>
    <col min="1551" max="1551" width="20" bestFit="1" customWidth="1"/>
    <col min="1793" max="1793" width="8.1640625" bestFit="1" customWidth="1"/>
    <col min="1794" max="1794" width="33.5" customWidth="1"/>
    <col min="1795" max="1795" width="15.83203125" customWidth="1"/>
    <col min="1796" max="1796" width="14.83203125" customWidth="1"/>
    <col min="1797" max="1797" width="14.1640625" customWidth="1"/>
    <col min="1798" max="1798" width="10.5" customWidth="1"/>
    <col min="1799" max="1799" width="12.6640625" customWidth="1"/>
    <col min="1800" max="1800" width="10.83203125" customWidth="1"/>
    <col min="1801" max="1801" width="11.33203125" customWidth="1"/>
    <col min="1802" max="1802" width="8.5" customWidth="1"/>
    <col min="1803" max="1803" width="12.33203125" customWidth="1"/>
    <col min="1804" max="1804" width="13.5" customWidth="1"/>
    <col min="1805" max="1805" width="10.83203125" customWidth="1"/>
    <col min="1806" max="1806" width="6.5" customWidth="1"/>
    <col min="1807" max="1807" width="20" bestFit="1" customWidth="1"/>
    <col min="2049" max="2049" width="8.1640625" bestFit="1" customWidth="1"/>
    <col min="2050" max="2050" width="33.5" customWidth="1"/>
    <col min="2051" max="2051" width="15.83203125" customWidth="1"/>
    <col min="2052" max="2052" width="14.83203125" customWidth="1"/>
    <col min="2053" max="2053" width="14.1640625" customWidth="1"/>
    <col min="2054" max="2054" width="10.5" customWidth="1"/>
    <col min="2055" max="2055" width="12.6640625" customWidth="1"/>
    <col min="2056" max="2056" width="10.83203125" customWidth="1"/>
    <col min="2057" max="2057" width="11.33203125" customWidth="1"/>
    <col min="2058" max="2058" width="8.5" customWidth="1"/>
    <col min="2059" max="2059" width="12.33203125" customWidth="1"/>
    <col min="2060" max="2060" width="13.5" customWidth="1"/>
    <col min="2061" max="2061" width="10.83203125" customWidth="1"/>
    <col min="2062" max="2062" width="6.5" customWidth="1"/>
    <col min="2063" max="2063" width="20" bestFit="1" customWidth="1"/>
    <col min="2305" max="2305" width="8.1640625" bestFit="1" customWidth="1"/>
    <col min="2306" max="2306" width="33.5" customWidth="1"/>
    <col min="2307" max="2307" width="15.83203125" customWidth="1"/>
    <col min="2308" max="2308" width="14.83203125" customWidth="1"/>
    <col min="2309" max="2309" width="14.1640625" customWidth="1"/>
    <col min="2310" max="2310" width="10.5" customWidth="1"/>
    <col min="2311" max="2311" width="12.6640625" customWidth="1"/>
    <col min="2312" max="2312" width="10.83203125" customWidth="1"/>
    <col min="2313" max="2313" width="11.33203125" customWidth="1"/>
    <col min="2314" max="2314" width="8.5" customWidth="1"/>
    <col min="2315" max="2315" width="12.33203125" customWidth="1"/>
    <col min="2316" max="2316" width="13.5" customWidth="1"/>
    <col min="2317" max="2317" width="10.83203125" customWidth="1"/>
    <col min="2318" max="2318" width="6.5" customWidth="1"/>
    <col min="2319" max="2319" width="20" bestFit="1" customWidth="1"/>
    <col min="2561" max="2561" width="8.1640625" bestFit="1" customWidth="1"/>
    <col min="2562" max="2562" width="33.5" customWidth="1"/>
    <col min="2563" max="2563" width="15.83203125" customWidth="1"/>
    <col min="2564" max="2564" width="14.83203125" customWidth="1"/>
    <col min="2565" max="2565" width="14.1640625" customWidth="1"/>
    <col min="2566" max="2566" width="10.5" customWidth="1"/>
    <col min="2567" max="2567" width="12.6640625" customWidth="1"/>
    <col min="2568" max="2568" width="10.83203125" customWidth="1"/>
    <col min="2569" max="2569" width="11.33203125" customWidth="1"/>
    <col min="2570" max="2570" width="8.5" customWidth="1"/>
    <col min="2571" max="2571" width="12.33203125" customWidth="1"/>
    <col min="2572" max="2572" width="13.5" customWidth="1"/>
    <col min="2573" max="2573" width="10.83203125" customWidth="1"/>
    <col min="2574" max="2574" width="6.5" customWidth="1"/>
    <col min="2575" max="2575" width="20" bestFit="1" customWidth="1"/>
    <col min="2817" max="2817" width="8.1640625" bestFit="1" customWidth="1"/>
    <col min="2818" max="2818" width="33.5" customWidth="1"/>
    <col min="2819" max="2819" width="15.83203125" customWidth="1"/>
    <col min="2820" max="2820" width="14.83203125" customWidth="1"/>
    <col min="2821" max="2821" width="14.1640625" customWidth="1"/>
    <col min="2822" max="2822" width="10.5" customWidth="1"/>
    <col min="2823" max="2823" width="12.6640625" customWidth="1"/>
    <col min="2824" max="2824" width="10.83203125" customWidth="1"/>
    <col min="2825" max="2825" width="11.33203125" customWidth="1"/>
    <col min="2826" max="2826" width="8.5" customWidth="1"/>
    <col min="2827" max="2827" width="12.33203125" customWidth="1"/>
    <col min="2828" max="2828" width="13.5" customWidth="1"/>
    <col min="2829" max="2829" width="10.83203125" customWidth="1"/>
    <col min="2830" max="2830" width="6.5" customWidth="1"/>
    <col min="2831" max="2831" width="20" bestFit="1" customWidth="1"/>
    <col min="3073" max="3073" width="8.1640625" bestFit="1" customWidth="1"/>
    <col min="3074" max="3074" width="33.5" customWidth="1"/>
    <col min="3075" max="3075" width="15.83203125" customWidth="1"/>
    <col min="3076" max="3076" width="14.83203125" customWidth="1"/>
    <col min="3077" max="3077" width="14.1640625" customWidth="1"/>
    <col min="3078" max="3078" width="10.5" customWidth="1"/>
    <col min="3079" max="3079" width="12.6640625" customWidth="1"/>
    <col min="3080" max="3080" width="10.83203125" customWidth="1"/>
    <col min="3081" max="3081" width="11.33203125" customWidth="1"/>
    <col min="3082" max="3082" width="8.5" customWidth="1"/>
    <col min="3083" max="3083" width="12.33203125" customWidth="1"/>
    <col min="3084" max="3084" width="13.5" customWidth="1"/>
    <col min="3085" max="3085" width="10.83203125" customWidth="1"/>
    <col min="3086" max="3086" width="6.5" customWidth="1"/>
    <col min="3087" max="3087" width="20" bestFit="1" customWidth="1"/>
    <col min="3329" max="3329" width="8.1640625" bestFit="1" customWidth="1"/>
    <col min="3330" max="3330" width="33.5" customWidth="1"/>
    <col min="3331" max="3331" width="15.83203125" customWidth="1"/>
    <col min="3332" max="3332" width="14.83203125" customWidth="1"/>
    <col min="3333" max="3333" width="14.1640625" customWidth="1"/>
    <col min="3334" max="3334" width="10.5" customWidth="1"/>
    <col min="3335" max="3335" width="12.6640625" customWidth="1"/>
    <col min="3336" max="3336" width="10.83203125" customWidth="1"/>
    <col min="3337" max="3337" width="11.33203125" customWidth="1"/>
    <col min="3338" max="3338" width="8.5" customWidth="1"/>
    <col min="3339" max="3339" width="12.33203125" customWidth="1"/>
    <col min="3340" max="3340" width="13.5" customWidth="1"/>
    <col min="3341" max="3341" width="10.83203125" customWidth="1"/>
    <col min="3342" max="3342" width="6.5" customWidth="1"/>
    <col min="3343" max="3343" width="20" bestFit="1" customWidth="1"/>
    <col min="3585" max="3585" width="8.1640625" bestFit="1" customWidth="1"/>
    <col min="3586" max="3586" width="33.5" customWidth="1"/>
    <col min="3587" max="3587" width="15.83203125" customWidth="1"/>
    <col min="3588" max="3588" width="14.83203125" customWidth="1"/>
    <col min="3589" max="3589" width="14.1640625" customWidth="1"/>
    <col min="3590" max="3590" width="10.5" customWidth="1"/>
    <col min="3591" max="3591" width="12.6640625" customWidth="1"/>
    <col min="3592" max="3592" width="10.83203125" customWidth="1"/>
    <col min="3593" max="3593" width="11.33203125" customWidth="1"/>
    <col min="3594" max="3594" width="8.5" customWidth="1"/>
    <col min="3595" max="3595" width="12.33203125" customWidth="1"/>
    <col min="3596" max="3596" width="13.5" customWidth="1"/>
    <col min="3597" max="3597" width="10.83203125" customWidth="1"/>
    <col min="3598" max="3598" width="6.5" customWidth="1"/>
    <col min="3599" max="3599" width="20" bestFit="1" customWidth="1"/>
    <col min="3841" max="3841" width="8.1640625" bestFit="1" customWidth="1"/>
    <col min="3842" max="3842" width="33.5" customWidth="1"/>
    <col min="3843" max="3843" width="15.83203125" customWidth="1"/>
    <col min="3844" max="3844" width="14.83203125" customWidth="1"/>
    <col min="3845" max="3845" width="14.1640625" customWidth="1"/>
    <col min="3846" max="3846" width="10.5" customWidth="1"/>
    <col min="3847" max="3847" width="12.6640625" customWidth="1"/>
    <col min="3848" max="3848" width="10.83203125" customWidth="1"/>
    <col min="3849" max="3849" width="11.33203125" customWidth="1"/>
    <col min="3850" max="3850" width="8.5" customWidth="1"/>
    <col min="3851" max="3851" width="12.33203125" customWidth="1"/>
    <col min="3852" max="3852" width="13.5" customWidth="1"/>
    <col min="3853" max="3853" width="10.83203125" customWidth="1"/>
    <col min="3854" max="3854" width="6.5" customWidth="1"/>
    <col min="3855" max="3855" width="20" bestFit="1" customWidth="1"/>
    <col min="4097" max="4097" width="8.1640625" bestFit="1" customWidth="1"/>
    <col min="4098" max="4098" width="33.5" customWidth="1"/>
    <col min="4099" max="4099" width="15.83203125" customWidth="1"/>
    <col min="4100" max="4100" width="14.83203125" customWidth="1"/>
    <col min="4101" max="4101" width="14.1640625" customWidth="1"/>
    <col min="4102" max="4102" width="10.5" customWidth="1"/>
    <col min="4103" max="4103" width="12.6640625" customWidth="1"/>
    <col min="4104" max="4104" width="10.83203125" customWidth="1"/>
    <col min="4105" max="4105" width="11.33203125" customWidth="1"/>
    <col min="4106" max="4106" width="8.5" customWidth="1"/>
    <col min="4107" max="4107" width="12.33203125" customWidth="1"/>
    <col min="4108" max="4108" width="13.5" customWidth="1"/>
    <col min="4109" max="4109" width="10.83203125" customWidth="1"/>
    <col min="4110" max="4110" width="6.5" customWidth="1"/>
    <col min="4111" max="4111" width="20" bestFit="1" customWidth="1"/>
    <col min="4353" max="4353" width="8.1640625" bestFit="1" customWidth="1"/>
    <col min="4354" max="4354" width="33.5" customWidth="1"/>
    <col min="4355" max="4355" width="15.83203125" customWidth="1"/>
    <col min="4356" max="4356" width="14.83203125" customWidth="1"/>
    <col min="4357" max="4357" width="14.1640625" customWidth="1"/>
    <col min="4358" max="4358" width="10.5" customWidth="1"/>
    <col min="4359" max="4359" width="12.6640625" customWidth="1"/>
    <col min="4360" max="4360" width="10.83203125" customWidth="1"/>
    <col min="4361" max="4361" width="11.33203125" customWidth="1"/>
    <col min="4362" max="4362" width="8.5" customWidth="1"/>
    <col min="4363" max="4363" width="12.33203125" customWidth="1"/>
    <col min="4364" max="4364" width="13.5" customWidth="1"/>
    <col min="4365" max="4365" width="10.83203125" customWidth="1"/>
    <col min="4366" max="4366" width="6.5" customWidth="1"/>
    <col min="4367" max="4367" width="20" bestFit="1" customWidth="1"/>
    <col min="4609" max="4609" width="8.1640625" bestFit="1" customWidth="1"/>
    <col min="4610" max="4610" width="33.5" customWidth="1"/>
    <col min="4611" max="4611" width="15.83203125" customWidth="1"/>
    <col min="4612" max="4612" width="14.83203125" customWidth="1"/>
    <col min="4613" max="4613" width="14.1640625" customWidth="1"/>
    <col min="4614" max="4614" width="10.5" customWidth="1"/>
    <col min="4615" max="4615" width="12.6640625" customWidth="1"/>
    <col min="4616" max="4616" width="10.83203125" customWidth="1"/>
    <col min="4617" max="4617" width="11.33203125" customWidth="1"/>
    <col min="4618" max="4618" width="8.5" customWidth="1"/>
    <col min="4619" max="4619" width="12.33203125" customWidth="1"/>
    <col min="4620" max="4620" width="13.5" customWidth="1"/>
    <col min="4621" max="4621" width="10.83203125" customWidth="1"/>
    <col min="4622" max="4622" width="6.5" customWidth="1"/>
    <col min="4623" max="4623" width="20" bestFit="1" customWidth="1"/>
    <col min="4865" max="4865" width="8.1640625" bestFit="1" customWidth="1"/>
    <col min="4866" max="4866" width="33.5" customWidth="1"/>
    <col min="4867" max="4867" width="15.83203125" customWidth="1"/>
    <col min="4868" max="4868" width="14.83203125" customWidth="1"/>
    <col min="4869" max="4869" width="14.1640625" customWidth="1"/>
    <col min="4870" max="4870" width="10.5" customWidth="1"/>
    <col min="4871" max="4871" width="12.6640625" customWidth="1"/>
    <col min="4872" max="4872" width="10.83203125" customWidth="1"/>
    <col min="4873" max="4873" width="11.33203125" customWidth="1"/>
    <col min="4874" max="4874" width="8.5" customWidth="1"/>
    <col min="4875" max="4875" width="12.33203125" customWidth="1"/>
    <col min="4876" max="4876" width="13.5" customWidth="1"/>
    <col min="4877" max="4877" width="10.83203125" customWidth="1"/>
    <col min="4878" max="4878" width="6.5" customWidth="1"/>
    <col min="4879" max="4879" width="20" bestFit="1" customWidth="1"/>
    <col min="5121" max="5121" width="8.1640625" bestFit="1" customWidth="1"/>
    <col min="5122" max="5122" width="33.5" customWidth="1"/>
    <col min="5123" max="5123" width="15.83203125" customWidth="1"/>
    <col min="5124" max="5124" width="14.83203125" customWidth="1"/>
    <col min="5125" max="5125" width="14.1640625" customWidth="1"/>
    <col min="5126" max="5126" width="10.5" customWidth="1"/>
    <col min="5127" max="5127" width="12.6640625" customWidth="1"/>
    <col min="5128" max="5128" width="10.83203125" customWidth="1"/>
    <col min="5129" max="5129" width="11.33203125" customWidth="1"/>
    <col min="5130" max="5130" width="8.5" customWidth="1"/>
    <col min="5131" max="5131" width="12.33203125" customWidth="1"/>
    <col min="5132" max="5132" width="13.5" customWidth="1"/>
    <col min="5133" max="5133" width="10.83203125" customWidth="1"/>
    <col min="5134" max="5134" width="6.5" customWidth="1"/>
    <col min="5135" max="5135" width="20" bestFit="1" customWidth="1"/>
    <col min="5377" max="5377" width="8.1640625" bestFit="1" customWidth="1"/>
    <col min="5378" max="5378" width="33.5" customWidth="1"/>
    <col min="5379" max="5379" width="15.83203125" customWidth="1"/>
    <col min="5380" max="5380" width="14.83203125" customWidth="1"/>
    <col min="5381" max="5381" width="14.1640625" customWidth="1"/>
    <col min="5382" max="5382" width="10.5" customWidth="1"/>
    <col min="5383" max="5383" width="12.6640625" customWidth="1"/>
    <col min="5384" max="5384" width="10.83203125" customWidth="1"/>
    <col min="5385" max="5385" width="11.33203125" customWidth="1"/>
    <col min="5386" max="5386" width="8.5" customWidth="1"/>
    <col min="5387" max="5387" width="12.33203125" customWidth="1"/>
    <col min="5388" max="5388" width="13.5" customWidth="1"/>
    <col min="5389" max="5389" width="10.83203125" customWidth="1"/>
    <col min="5390" max="5390" width="6.5" customWidth="1"/>
    <col min="5391" max="5391" width="20" bestFit="1" customWidth="1"/>
    <col min="5633" max="5633" width="8.1640625" bestFit="1" customWidth="1"/>
    <col min="5634" max="5634" width="33.5" customWidth="1"/>
    <col min="5635" max="5635" width="15.83203125" customWidth="1"/>
    <col min="5636" max="5636" width="14.83203125" customWidth="1"/>
    <col min="5637" max="5637" width="14.1640625" customWidth="1"/>
    <col min="5638" max="5638" width="10.5" customWidth="1"/>
    <col min="5639" max="5639" width="12.6640625" customWidth="1"/>
    <col min="5640" max="5640" width="10.83203125" customWidth="1"/>
    <col min="5641" max="5641" width="11.33203125" customWidth="1"/>
    <col min="5642" max="5642" width="8.5" customWidth="1"/>
    <col min="5643" max="5643" width="12.33203125" customWidth="1"/>
    <col min="5644" max="5644" width="13.5" customWidth="1"/>
    <col min="5645" max="5645" width="10.83203125" customWidth="1"/>
    <col min="5646" max="5646" width="6.5" customWidth="1"/>
    <col min="5647" max="5647" width="20" bestFit="1" customWidth="1"/>
    <col min="5889" max="5889" width="8.1640625" bestFit="1" customWidth="1"/>
    <col min="5890" max="5890" width="33.5" customWidth="1"/>
    <col min="5891" max="5891" width="15.83203125" customWidth="1"/>
    <col min="5892" max="5892" width="14.83203125" customWidth="1"/>
    <col min="5893" max="5893" width="14.1640625" customWidth="1"/>
    <col min="5894" max="5894" width="10.5" customWidth="1"/>
    <col min="5895" max="5895" width="12.6640625" customWidth="1"/>
    <col min="5896" max="5896" width="10.83203125" customWidth="1"/>
    <col min="5897" max="5897" width="11.33203125" customWidth="1"/>
    <col min="5898" max="5898" width="8.5" customWidth="1"/>
    <col min="5899" max="5899" width="12.33203125" customWidth="1"/>
    <col min="5900" max="5900" width="13.5" customWidth="1"/>
    <col min="5901" max="5901" width="10.83203125" customWidth="1"/>
    <col min="5902" max="5902" width="6.5" customWidth="1"/>
    <col min="5903" max="5903" width="20" bestFit="1" customWidth="1"/>
    <col min="6145" max="6145" width="8.1640625" bestFit="1" customWidth="1"/>
    <col min="6146" max="6146" width="33.5" customWidth="1"/>
    <col min="6147" max="6147" width="15.83203125" customWidth="1"/>
    <col min="6148" max="6148" width="14.83203125" customWidth="1"/>
    <col min="6149" max="6149" width="14.1640625" customWidth="1"/>
    <col min="6150" max="6150" width="10.5" customWidth="1"/>
    <col min="6151" max="6151" width="12.6640625" customWidth="1"/>
    <col min="6152" max="6152" width="10.83203125" customWidth="1"/>
    <col min="6153" max="6153" width="11.33203125" customWidth="1"/>
    <col min="6154" max="6154" width="8.5" customWidth="1"/>
    <col min="6155" max="6155" width="12.33203125" customWidth="1"/>
    <col min="6156" max="6156" width="13.5" customWidth="1"/>
    <col min="6157" max="6157" width="10.83203125" customWidth="1"/>
    <col min="6158" max="6158" width="6.5" customWidth="1"/>
    <col min="6159" max="6159" width="20" bestFit="1" customWidth="1"/>
    <col min="6401" max="6401" width="8.1640625" bestFit="1" customWidth="1"/>
    <col min="6402" max="6402" width="33.5" customWidth="1"/>
    <col min="6403" max="6403" width="15.83203125" customWidth="1"/>
    <col min="6404" max="6404" width="14.83203125" customWidth="1"/>
    <col min="6405" max="6405" width="14.1640625" customWidth="1"/>
    <col min="6406" max="6406" width="10.5" customWidth="1"/>
    <col min="6407" max="6407" width="12.6640625" customWidth="1"/>
    <col min="6408" max="6408" width="10.83203125" customWidth="1"/>
    <col min="6409" max="6409" width="11.33203125" customWidth="1"/>
    <col min="6410" max="6410" width="8.5" customWidth="1"/>
    <col min="6411" max="6411" width="12.33203125" customWidth="1"/>
    <col min="6412" max="6412" width="13.5" customWidth="1"/>
    <col min="6413" max="6413" width="10.83203125" customWidth="1"/>
    <col min="6414" max="6414" width="6.5" customWidth="1"/>
    <col min="6415" max="6415" width="20" bestFit="1" customWidth="1"/>
    <col min="6657" max="6657" width="8.1640625" bestFit="1" customWidth="1"/>
    <col min="6658" max="6658" width="33.5" customWidth="1"/>
    <col min="6659" max="6659" width="15.83203125" customWidth="1"/>
    <col min="6660" max="6660" width="14.83203125" customWidth="1"/>
    <col min="6661" max="6661" width="14.1640625" customWidth="1"/>
    <col min="6662" max="6662" width="10.5" customWidth="1"/>
    <col min="6663" max="6663" width="12.6640625" customWidth="1"/>
    <col min="6664" max="6664" width="10.83203125" customWidth="1"/>
    <col min="6665" max="6665" width="11.33203125" customWidth="1"/>
    <col min="6666" max="6666" width="8.5" customWidth="1"/>
    <col min="6667" max="6667" width="12.33203125" customWidth="1"/>
    <col min="6668" max="6668" width="13.5" customWidth="1"/>
    <col min="6669" max="6669" width="10.83203125" customWidth="1"/>
    <col min="6670" max="6670" width="6.5" customWidth="1"/>
    <col min="6671" max="6671" width="20" bestFit="1" customWidth="1"/>
    <col min="6913" max="6913" width="8.1640625" bestFit="1" customWidth="1"/>
    <col min="6914" max="6914" width="33.5" customWidth="1"/>
    <col min="6915" max="6915" width="15.83203125" customWidth="1"/>
    <col min="6916" max="6916" width="14.83203125" customWidth="1"/>
    <col min="6917" max="6917" width="14.1640625" customWidth="1"/>
    <col min="6918" max="6918" width="10.5" customWidth="1"/>
    <col min="6919" max="6919" width="12.6640625" customWidth="1"/>
    <col min="6920" max="6920" width="10.83203125" customWidth="1"/>
    <col min="6921" max="6921" width="11.33203125" customWidth="1"/>
    <col min="6922" max="6922" width="8.5" customWidth="1"/>
    <col min="6923" max="6923" width="12.33203125" customWidth="1"/>
    <col min="6924" max="6924" width="13.5" customWidth="1"/>
    <col min="6925" max="6925" width="10.83203125" customWidth="1"/>
    <col min="6926" max="6926" width="6.5" customWidth="1"/>
    <col min="6927" max="6927" width="20" bestFit="1" customWidth="1"/>
    <col min="7169" max="7169" width="8.1640625" bestFit="1" customWidth="1"/>
    <col min="7170" max="7170" width="33.5" customWidth="1"/>
    <col min="7171" max="7171" width="15.83203125" customWidth="1"/>
    <col min="7172" max="7172" width="14.83203125" customWidth="1"/>
    <col min="7173" max="7173" width="14.1640625" customWidth="1"/>
    <col min="7174" max="7174" width="10.5" customWidth="1"/>
    <col min="7175" max="7175" width="12.6640625" customWidth="1"/>
    <col min="7176" max="7176" width="10.83203125" customWidth="1"/>
    <col min="7177" max="7177" width="11.33203125" customWidth="1"/>
    <col min="7178" max="7178" width="8.5" customWidth="1"/>
    <col min="7179" max="7179" width="12.33203125" customWidth="1"/>
    <col min="7180" max="7180" width="13.5" customWidth="1"/>
    <col min="7181" max="7181" width="10.83203125" customWidth="1"/>
    <col min="7182" max="7182" width="6.5" customWidth="1"/>
    <col min="7183" max="7183" width="20" bestFit="1" customWidth="1"/>
    <col min="7425" max="7425" width="8.1640625" bestFit="1" customWidth="1"/>
    <col min="7426" max="7426" width="33.5" customWidth="1"/>
    <col min="7427" max="7427" width="15.83203125" customWidth="1"/>
    <col min="7428" max="7428" width="14.83203125" customWidth="1"/>
    <col min="7429" max="7429" width="14.1640625" customWidth="1"/>
    <col min="7430" max="7430" width="10.5" customWidth="1"/>
    <col min="7431" max="7431" width="12.6640625" customWidth="1"/>
    <col min="7432" max="7432" width="10.83203125" customWidth="1"/>
    <col min="7433" max="7433" width="11.33203125" customWidth="1"/>
    <col min="7434" max="7434" width="8.5" customWidth="1"/>
    <col min="7435" max="7435" width="12.33203125" customWidth="1"/>
    <col min="7436" max="7436" width="13.5" customWidth="1"/>
    <col min="7437" max="7437" width="10.83203125" customWidth="1"/>
    <col min="7438" max="7438" width="6.5" customWidth="1"/>
    <col min="7439" max="7439" width="20" bestFit="1" customWidth="1"/>
    <col min="7681" max="7681" width="8.1640625" bestFit="1" customWidth="1"/>
    <col min="7682" max="7682" width="33.5" customWidth="1"/>
    <col min="7683" max="7683" width="15.83203125" customWidth="1"/>
    <col min="7684" max="7684" width="14.83203125" customWidth="1"/>
    <col min="7685" max="7685" width="14.1640625" customWidth="1"/>
    <col min="7686" max="7686" width="10.5" customWidth="1"/>
    <col min="7687" max="7687" width="12.6640625" customWidth="1"/>
    <col min="7688" max="7688" width="10.83203125" customWidth="1"/>
    <col min="7689" max="7689" width="11.33203125" customWidth="1"/>
    <col min="7690" max="7690" width="8.5" customWidth="1"/>
    <col min="7691" max="7691" width="12.33203125" customWidth="1"/>
    <col min="7692" max="7692" width="13.5" customWidth="1"/>
    <col min="7693" max="7693" width="10.83203125" customWidth="1"/>
    <col min="7694" max="7694" width="6.5" customWidth="1"/>
    <col min="7695" max="7695" width="20" bestFit="1" customWidth="1"/>
    <col min="7937" max="7937" width="8.1640625" bestFit="1" customWidth="1"/>
    <col min="7938" max="7938" width="33.5" customWidth="1"/>
    <col min="7939" max="7939" width="15.83203125" customWidth="1"/>
    <col min="7940" max="7940" width="14.83203125" customWidth="1"/>
    <col min="7941" max="7941" width="14.1640625" customWidth="1"/>
    <col min="7942" max="7942" width="10.5" customWidth="1"/>
    <col min="7943" max="7943" width="12.6640625" customWidth="1"/>
    <col min="7944" max="7944" width="10.83203125" customWidth="1"/>
    <col min="7945" max="7945" width="11.33203125" customWidth="1"/>
    <col min="7946" max="7946" width="8.5" customWidth="1"/>
    <col min="7947" max="7947" width="12.33203125" customWidth="1"/>
    <col min="7948" max="7948" width="13.5" customWidth="1"/>
    <col min="7949" max="7949" width="10.83203125" customWidth="1"/>
    <col min="7950" max="7950" width="6.5" customWidth="1"/>
    <col min="7951" max="7951" width="20" bestFit="1" customWidth="1"/>
    <col min="8193" max="8193" width="8.1640625" bestFit="1" customWidth="1"/>
    <col min="8194" max="8194" width="33.5" customWidth="1"/>
    <col min="8195" max="8195" width="15.83203125" customWidth="1"/>
    <col min="8196" max="8196" width="14.83203125" customWidth="1"/>
    <col min="8197" max="8197" width="14.1640625" customWidth="1"/>
    <col min="8198" max="8198" width="10.5" customWidth="1"/>
    <col min="8199" max="8199" width="12.6640625" customWidth="1"/>
    <col min="8200" max="8200" width="10.83203125" customWidth="1"/>
    <col min="8201" max="8201" width="11.33203125" customWidth="1"/>
    <col min="8202" max="8202" width="8.5" customWidth="1"/>
    <col min="8203" max="8203" width="12.33203125" customWidth="1"/>
    <col min="8204" max="8204" width="13.5" customWidth="1"/>
    <col min="8205" max="8205" width="10.83203125" customWidth="1"/>
    <col min="8206" max="8206" width="6.5" customWidth="1"/>
    <col min="8207" max="8207" width="20" bestFit="1" customWidth="1"/>
    <col min="8449" max="8449" width="8.1640625" bestFit="1" customWidth="1"/>
    <col min="8450" max="8450" width="33.5" customWidth="1"/>
    <col min="8451" max="8451" width="15.83203125" customWidth="1"/>
    <col min="8452" max="8452" width="14.83203125" customWidth="1"/>
    <col min="8453" max="8453" width="14.1640625" customWidth="1"/>
    <col min="8454" max="8454" width="10.5" customWidth="1"/>
    <col min="8455" max="8455" width="12.6640625" customWidth="1"/>
    <col min="8456" max="8456" width="10.83203125" customWidth="1"/>
    <col min="8457" max="8457" width="11.33203125" customWidth="1"/>
    <col min="8458" max="8458" width="8.5" customWidth="1"/>
    <col min="8459" max="8459" width="12.33203125" customWidth="1"/>
    <col min="8460" max="8460" width="13.5" customWidth="1"/>
    <col min="8461" max="8461" width="10.83203125" customWidth="1"/>
    <col min="8462" max="8462" width="6.5" customWidth="1"/>
    <col min="8463" max="8463" width="20" bestFit="1" customWidth="1"/>
    <col min="8705" max="8705" width="8.1640625" bestFit="1" customWidth="1"/>
    <col min="8706" max="8706" width="33.5" customWidth="1"/>
    <col min="8707" max="8707" width="15.83203125" customWidth="1"/>
    <col min="8708" max="8708" width="14.83203125" customWidth="1"/>
    <col min="8709" max="8709" width="14.1640625" customWidth="1"/>
    <col min="8710" max="8710" width="10.5" customWidth="1"/>
    <col min="8711" max="8711" width="12.6640625" customWidth="1"/>
    <col min="8712" max="8712" width="10.83203125" customWidth="1"/>
    <col min="8713" max="8713" width="11.33203125" customWidth="1"/>
    <col min="8714" max="8714" width="8.5" customWidth="1"/>
    <col min="8715" max="8715" width="12.33203125" customWidth="1"/>
    <col min="8716" max="8716" width="13.5" customWidth="1"/>
    <col min="8717" max="8717" width="10.83203125" customWidth="1"/>
    <col min="8718" max="8718" width="6.5" customWidth="1"/>
    <col min="8719" max="8719" width="20" bestFit="1" customWidth="1"/>
    <col min="8961" max="8961" width="8.1640625" bestFit="1" customWidth="1"/>
    <col min="8962" max="8962" width="33.5" customWidth="1"/>
    <col min="8963" max="8963" width="15.83203125" customWidth="1"/>
    <col min="8964" max="8964" width="14.83203125" customWidth="1"/>
    <col min="8965" max="8965" width="14.1640625" customWidth="1"/>
    <col min="8966" max="8966" width="10.5" customWidth="1"/>
    <col min="8967" max="8967" width="12.6640625" customWidth="1"/>
    <col min="8968" max="8968" width="10.83203125" customWidth="1"/>
    <col min="8969" max="8969" width="11.33203125" customWidth="1"/>
    <col min="8970" max="8970" width="8.5" customWidth="1"/>
    <col min="8971" max="8971" width="12.33203125" customWidth="1"/>
    <col min="8972" max="8972" width="13.5" customWidth="1"/>
    <col min="8973" max="8973" width="10.83203125" customWidth="1"/>
    <col min="8974" max="8974" width="6.5" customWidth="1"/>
    <col min="8975" max="8975" width="20" bestFit="1" customWidth="1"/>
    <col min="9217" max="9217" width="8.1640625" bestFit="1" customWidth="1"/>
    <col min="9218" max="9218" width="33.5" customWidth="1"/>
    <col min="9219" max="9219" width="15.83203125" customWidth="1"/>
    <col min="9220" max="9220" width="14.83203125" customWidth="1"/>
    <col min="9221" max="9221" width="14.1640625" customWidth="1"/>
    <col min="9222" max="9222" width="10.5" customWidth="1"/>
    <col min="9223" max="9223" width="12.6640625" customWidth="1"/>
    <col min="9224" max="9224" width="10.83203125" customWidth="1"/>
    <col min="9225" max="9225" width="11.33203125" customWidth="1"/>
    <col min="9226" max="9226" width="8.5" customWidth="1"/>
    <col min="9227" max="9227" width="12.33203125" customWidth="1"/>
    <col min="9228" max="9228" width="13.5" customWidth="1"/>
    <col min="9229" max="9229" width="10.83203125" customWidth="1"/>
    <col min="9230" max="9230" width="6.5" customWidth="1"/>
    <col min="9231" max="9231" width="20" bestFit="1" customWidth="1"/>
    <col min="9473" max="9473" width="8.1640625" bestFit="1" customWidth="1"/>
    <col min="9474" max="9474" width="33.5" customWidth="1"/>
    <col min="9475" max="9475" width="15.83203125" customWidth="1"/>
    <col min="9476" max="9476" width="14.83203125" customWidth="1"/>
    <col min="9477" max="9477" width="14.1640625" customWidth="1"/>
    <col min="9478" max="9478" width="10.5" customWidth="1"/>
    <col min="9479" max="9479" width="12.6640625" customWidth="1"/>
    <col min="9480" max="9480" width="10.83203125" customWidth="1"/>
    <col min="9481" max="9481" width="11.33203125" customWidth="1"/>
    <col min="9482" max="9482" width="8.5" customWidth="1"/>
    <col min="9483" max="9483" width="12.33203125" customWidth="1"/>
    <col min="9484" max="9484" width="13.5" customWidth="1"/>
    <col min="9485" max="9485" width="10.83203125" customWidth="1"/>
    <col min="9486" max="9486" width="6.5" customWidth="1"/>
    <col min="9487" max="9487" width="20" bestFit="1" customWidth="1"/>
    <col min="9729" max="9729" width="8.1640625" bestFit="1" customWidth="1"/>
    <col min="9730" max="9730" width="33.5" customWidth="1"/>
    <col min="9731" max="9731" width="15.83203125" customWidth="1"/>
    <col min="9732" max="9732" width="14.83203125" customWidth="1"/>
    <col min="9733" max="9733" width="14.1640625" customWidth="1"/>
    <col min="9734" max="9734" width="10.5" customWidth="1"/>
    <col min="9735" max="9735" width="12.6640625" customWidth="1"/>
    <col min="9736" max="9736" width="10.83203125" customWidth="1"/>
    <col min="9737" max="9737" width="11.33203125" customWidth="1"/>
    <col min="9738" max="9738" width="8.5" customWidth="1"/>
    <col min="9739" max="9739" width="12.33203125" customWidth="1"/>
    <col min="9740" max="9740" width="13.5" customWidth="1"/>
    <col min="9741" max="9741" width="10.83203125" customWidth="1"/>
    <col min="9742" max="9742" width="6.5" customWidth="1"/>
    <col min="9743" max="9743" width="20" bestFit="1" customWidth="1"/>
    <col min="9985" max="9985" width="8.1640625" bestFit="1" customWidth="1"/>
    <col min="9986" max="9986" width="33.5" customWidth="1"/>
    <col min="9987" max="9987" width="15.83203125" customWidth="1"/>
    <col min="9988" max="9988" width="14.83203125" customWidth="1"/>
    <col min="9989" max="9989" width="14.1640625" customWidth="1"/>
    <col min="9990" max="9990" width="10.5" customWidth="1"/>
    <col min="9991" max="9991" width="12.6640625" customWidth="1"/>
    <col min="9992" max="9992" width="10.83203125" customWidth="1"/>
    <col min="9993" max="9993" width="11.33203125" customWidth="1"/>
    <col min="9994" max="9994" width="8.5" customWidth="1"/>
    <col min="9995" max="9995" width="12.33203125" customWidth="1"/>
    <col min="9996" max="9996" width="13.5" customWidth="1"/>
    <col min="9997" max="9997" width="10.83203125" customWidth="1"/>
    <col min="9998" max="9998" width="6.5" customWidth="1"/>
    <col min="9999" max="9999" width="20" bestFit="1" customWidth="1"/>
    <col min="10241" max="10241" width="8.1640625" bestFit="1" customWidth="1"/>
    <col min="10242" max="10242" width="33.5" customWidth="1"/>
    <col min="10243" max="10243" width="15.83203125" customWidth="1"/>
    <col min="10244" max="10244" width="14.83203125" customWidth="1"/>
    <col min="10245" max="10245" width="14.1640625" customWidth="1"/>
    <col min="10246" max="10246" width="10.5" customWidth="1"/>
    <col min="10247" max="10247" width="12.6640625" customWidth="1"/>
    <col min="10248" max="10248" width="10.83203125" customWidth="1"/>
    <col min="10249" max="10249" width="11.33203125" customWidth="1"/>
    <col min="10250" max="10250" width="8.5" customWidth="1"/>
    <col min="10251" max="10251" width="12.33203125" customWidth="1"/>
    <col min="10252" max="10252" width="13.5" customWidth="1"/>
    <col min="10253" max="10253" width="10.83203125" customWidth="1"/>
    <col min="10254" max="10254" width="6.5" customWidth="1"/>
    <col min="10255" max="10255" width="20" bestFit="1" customWidth="1"/>
    <col min="10497" max="10497" width="8.1640625" bestFit="1" customWidth="1"/>
    <col min="10498" max="10498" width="33.5" customWidth="1"/>
    <col min="10499" max="10499" width="15.83203125" customWidth="1"/>
    <col min="10500" max="10500" width="14.83203125" customWidth="1"/>
    <col min="10501" max="10501" width="14.1640625" customWidth="1"/>
    <col min="10502" max="10502" width="10.5" customWidth="1"/>
    <col min="10503" max="10503" width="12.6640625" customWidth="1"/>
    <col min="10504" max="10504" width="10.83203125" customWidth="1"/>
    <col min="10505" max="10505" width="11.33203125" customWidth="1"/>
    <col min="10506" max="10506" width="8.5" customWidth="1"/>
    <col min="10507" max="10507" width="12.33203125" customWidth="1"/>
    <col min="10508" max="10508" width="13.5" customWidth="1"/>
    <col min="10509" max="10509" width="10.83203125" customWidth="1"/>
    <col min="10510" max="10510" width="6.5" customWidth="1"/>
    <col min="10511" max="10511" width="20" bestFit="1" customWidth="1"/>
    <col min="10753" max="10753" width="8.1640625" bestFit="1" customWidth="1"/>
    <col min="10754" max="10754" width="33.5" customWidth="1"/>
    <col min="10755" max="10755" width="15.83203125" customWidth="1"/>
    <col min="10756" max="10756" width="14.83203125" customWidth="1"/>
    <col min="10757" max="10757" width="14.1640625" customWidth="1"/>
    <col min="10758" max="10758" width="10.5" customWidth="1"/>
    <col min="10759" max="10759" width="12.6640625" customWidth="1"/>
    <col min="10760" max="10760" width="10.83203125" customWidth="1"/>
    <col min="10761" max="10761" width="11.33203125" customWidth="1"/>
    <col min="10762" max="10762" width="8.5" customWidth="1"/>
    <col min="10763" max="10763" width="12.33203125" customWidth="1"/>
    <col min="10764" max="10764" width="13.5" customWidth="1"/>
    <col min="10765" max="10765" width="10.83203125" customWidth="1"/>
    <col min="10766" max="10766" width="6.5" customWidth="1"/>
    <col min="10767" max="10767" width="20" bestFit="1" customWidth="1"/>
    <col min="11009" max="11009" width="8.1640625" bestFit="1" customWidth="1"/>
    <col min="11010" max="11010" width="33.5" customWidth="1"/>
    <col min="11011" max="11011" width="15.83203125" customWidth="1"/>
    <col min="11012" max="11012" width="14.83203125" customWidth="1"/>
    <col min="11013" max="11013" width="14.1640625" customWidth="1"/>
    <col min="11014" max="11014" width="10.5" customWidth="1"/>
    <col min="11015" max="11015" width="12.6640625" customWidth="1"/>
    <col min="11016" max="11016" width="10.83203125" customWidth="1"/>
    <col min="11017" max="11017" width="11.33203125" customWidth="1"/>
    <col min="11018" max="11018" width="8.5" customWidth="1"/>
    <col min="11019" max="11019" width="12.33203125" customWidth="1"/>
    <col min="11020" max="11020" width="13.5" customWidth="1"/>
    <col min="11021" max="11021" width="10.83203125" customWidth="1"/>
    <col min="11022" max="11022" width="6.5" customWidth="1"/>
    <col min="11023" max="11023" width="20" bestFit="1" customWidth="1"/>
    <col min="11265" max="11265" width="8.1640625" bestFit="1" customWidth="1"/>
    <col min="11266" max="11266" width="33.5" customWidth="1"/>
    <col min="11267" max="11267" width="15.83203125" customWidth="1"/>
    <col min="11268" max="11268" width="14.83203125" customWidth="1"/>
    <col min="11269" max="11269" width="14.1640625" customWidth="1"/>
    <col min="11270" max="11270" width="10.5" customWidth="1"/>
    <col min="11271" max="11271" width="12.6640625" customWidth="1"/>
    <col min="11272" max="11272" width="10.83203125" customWidth="1"/>
    <col min="11273" max="11273" width="11.33203125" customWidth="1"/>
    <col min="11274" max="11274" width="8.5" customWidth="1"/>
    <col min="11275" max="11275" width="12.33203125" customWidth="1"/>
    <col min="11276" max="11276" width="13.5" customWidth="1"/>
    <col min="11277" max="11277" width="10.83203125" customWidth="1"/>
    <col min="11278" max="11278" width="6.5" customWidth="1"/>
    <col min="11279" max="11279" width="20" bestFit="1" customWidth="1"/>
    <col min="11521" max="11521" width="8.1640625" bestFit="1" customWidth="1"/>
    <col min="11522" max="11522" width="33.5" customWidth="1"/>
    <col min="11523" max="11523" width="15.83203125" customWidth="1"/>
    <col min="11524" max="11524" width="14.83203125" customWidth="1"/>
    <col min="11525" max="11525" width="14.1640625" customWidth="1"/>
    <col min="11526" max="11526" width="10.5" customWidth="1"/>
    <col min="11527" max="11527" width="12.6640625" customWidth="1"/>
    <col min="11528" max="11528" width="10.83203125" customWidth="1"/>
    <col min="11529" max="11529" width="11.33203125" customWidth="1"/>
    <col min="11530" max="11530" width="8.5" customWidth="1"/>
    <col min="11531" max="11531" width="12.33203125" customWidth="1"/>
    <col min="11532" max="11532" width="13.5" customWidth="1"/>
    <col min="11533" max="11533" width="10.83203125" customWidth="1"/>
    <col min="11534" max="11534" width="6.5" customWidth="1"/>
    <col min="11535" max="11535" width="20" bestFit="1" customWidth="1"/>
    <col min="11777" max="11777" width="8.1640625" bestFit="1" customWidth="1"/>
    <col min="11778" max="11778" width="33.5" customWidth="1"/>
    <col min="11779" max="11779" width="15.83203125" customWidth="1"/>
    <col min="11780" max="11780" width="14.83203125" customWidth="1"/>
    <col min="11781" max="11781" width="14.1640625" customWidth="1"/>
    <col min="11782" max="11782" width="10.5" customWidth="1"/>
    <col min="11783" max="11783" width="12.6640625" customWidth="1"/>
    <col min="11784" max="11784" width="10.83203125" customWidth="1"/>
    <col min="11785" max="11785" width="11.33203125" customWidth="1"/>
    <col min="11786" max="11786" width="8.5" customWidth="1"/>
    <col min="11787" max="11787" width="12.33203125" customWidth="1"/>
    <col min="11788" max="11788" width="13.5" customWidth="1"/>
    <col min="11789" max="11789" width="10.83203125" customWidth="1"/>
    <col min="11790" max="11790" width="6.5" customWidth="1"/>
    <col min="11791" max="11791" width="20" bestFit="1" customWidth="1"/>
    <col min="12033" max="12033" width="8.1640625" bestFit="1" customWidth="1"/>
    <col min="12034" max="12034" width="33.5" customWidth="1"/>
    <col min="12035" max="12035" width="15.83203125" customWidth="1"/>
    <col min="12036" max="12036" width="14.83203125" customWidth="1"/>
    <col min="12037" max="12037" width="14.1640625" customWidth="1"/>
    <col min="12038" max="12038" width="10.5" customWidth="1"/>
    <col min="12039" max="12039" width="12.6640625" customWidth="1"/>
    <col min="12040" max="12040" width="10.83203125" customWidth="1"/>
    <col min="12041" max="12041" width="11.33203125" customWidth="1"/>
    <col min="12042" max="12042" width="8.5" customWidth="1"/>
    <col min="12043" max="12043" width="12.33203125" customWidth="1"/>
    <col min="12044" max="12044" width="13.5" customWidth="1"/>
    <col min="12045" max="12045" width="10.83203125" customWidth="1"/>
    <col min="12046" max="12046" width="6.5" customWidth="1"/>
    <col min="12047" max="12047" width="20" bestFit="1" customWidth="1"/>
    <col min="12289" max="12289" width="8.1640625" bestFit="1" customWidth="1"/>
    <col min="12290" max="12290" width="33.5" customWidth="1"/>
    <col min="12291" max="12291" width="15.83203125" customWidth="1"/>
    <col min="12292" max="12292" width="14.83203125" customWidth="1"/>
    <col min="12293" max="12293" width="14.1640625" customWidth="1"/>
    <col min="12294" max="12294" width="10.5" customWidth="1"/>
    <col min="12295" max="12295" width="12.6640625" customWidth="1"/>
    <col min="12296" max="12296" width="10.83203125" customWidth="1"/>
    <col min="12297" max="12297" width="11.33203125" customWidth="1"/>
    <col min="12298" max="12298" width="8.5" customWidth="1"/>
    <col min="12299" max="12299" width="12.33203125" customWidth="1"/>
    <col min="12300" max="12300" width="13.5" customWidth="1"/>
    <col min="12301" max="12301" width="10.83203125" customWidth="1"/>
    <col min="12302" max="12302" width="6.5" customWidth="1"/>
    <col min="12303" max="12303" width="20" bestFit="1" customWidth="1"/>
    <col min="12545" max="12545" width="8.1640625" bestFit="1" customWidth="1"/>
    <col min="12546" max="12546" width="33.5" customWidth="1"/>
    <col min="12547" max="12547" width="15.83203125" customWidth="1"/>
    <col min="12548" max="12548" width="14.83203125" customWidth="1"/>
    <col min="12549" max="12549" width="14.1640625" customWidth="1"/>
    <col min="12550" max="12550" width="10.5" customWidth="1"/>
    <col min="12551" max="12551" width="12.6640625" customWidth="1"/>
    <col min="12552" max="12552" width="10.83203125" customWidth="1"/>
    <col min="12553" max="12553" width="11.33203125" customWidth="1"/>
    <col min="12554" max="12554" width="8.5" customWidth="1"/>
    <col min="12555" max="12555" width="12.33203125" customWidth="1"/>
    <col min="12556" max="12556" width="13.5" customWidth="1"/>
    <col min="12557" max="12557" width="10.83203125" customWidth="1"/>
    <col min="12558" max="12558" width="6.5" customWidth="1"/>
    <col min="12559" max="12559" width="20" bestFit="1" customWidth="1"/>
    <col min="12801" max="12801" width="8.1640625" bestFit="1" customWidth="1"/>
    <col min="12802" max="12802" width="33.5" customWidth="1"/>
    <col min="12803" max="12803" width="15.83203125" customWidth="1"/>
    <col min="12804" max="12804" width="14.83203125" customWidth="1"/>
    <col min="12805" max="12805" width="14.1640625" customWidth="1"/>
    <col min="12806" max="12806" width="10.5" customWidth="1"/>
    <col min="12807" max="12807" width="12.6640625" customWidth="1"/>
    <col min="12808" max="12808" width="10.83203125" customWidth="1"/>
    <col min="12809" max="12809" width="11.33203125" customWidth="1"/>
    <col min="12810" max="12810" width="8.5" customWidth="1"/>
    <col min="12811" max="12811" width="12.33203125" customWidth="1"/>
    <col min="12812" max="12812" width="13.5" customWidth="1"/>
    <col min="12813" max="12813" width="10.83203125" customWidth="1"/>
    <col min="12814" max="12814" width="6.5" customWidth="1"/>
    <col min="12815" max="12815" width="20" bestFit="1" customWidth="1"/>
    <col min="13057" max="13057" width="8.1640625" bestFit="1" customWidth="1"/>
    <col min="13058" max="13058" width="33.5" customWidth="1"/>
    <col min="13059" max="13059" width="15.83203125" customWidth="1"/>
    <col min="13060" max="13060" width="14.83203125" customWidth="1"/>
    <col min="13061" max="13061" width="14.1640625" customWidth="1"/>
    <col min="13062" max="13062" width="10.5" customWidth="1"/>
    <col min="13063" max="13063" width="12.6640625" customWidth="1"/>
    <col min="13064" max="13064" width="10.83203125" customWidth="1"/>
    <col min="13065" max="13065" width="11.33203125" customWidth="1"/>
    <col min="13066" max="13066" width="8.5" customWidth="1"/>
    <col min="13067" max="13067" width="12.33203125" customWidth="1"/>
    <col min="13068" max="13068" width="13.5" customWidth="1"/>
    <col min="13069" max="13069" width="10.83203125" customWidth="1"/>
    <col min="13070" max="13070" width="6.5" customWidth="1"/>
    <col min="13071" max="13071" width="20" bestFit="1" customWidth="1"/>
    <col min="13313" max="13313" width="8.1640625" bestFit="1" customWidth="1"/>
    <col min="13314" max="13314" width="33.5" customWidth="1"/>
    <col min="13315" max="13315" width="15.83203125" customWidth="1"/>
    <col min="13316" max="13316" width="14.83203125" customWidth="1"/>
    <col min="13317" max="13317" width="14.1640625" customWidth="1"/>
    <col min="13318" max="13318" width="10.5" customWidth="1"/>
    <col min="13319" max="13319" width="12.6640625" customWidth="1"/>
    <col min="13320" max="13320" width="10.83203125" customWidth="1"/>
    <col min="13321" max="13321" width="11.33203125" customWidth="1"/>
    <col min="13322" max="13322" width="8.5" customWidth="1"/>
    <col min="13323" max="13323" width="12.33203125" customWidth="1"/>
    <col min="13324" max="13324" width="13.5" customWidth="1"/>
    <col min="13325" max="13325" width="10.83203125" customWidth="1"/>
    <col min="13326" max="13326" width="6.5" customWidth="1"/>
    <col min="13327" max="13327" width="20" bestFit="1" customWidth="1"/>
    <col min="13569" max="13569" width="8.1640625" bestFit="1" customWidth="1"/>
    <col min="13570" max="13570" width="33.5" customWidth="1"/>
    <col min="13571" max="13571" width="15.83203125" customWidth="1"/>
    <col min="13572" max="13572" width="14.83203125" customWidth="1"/>
    <col min="13573" max="13573" width="14.1640625" customWidth="1"/>
    <col min="13574" max="13574" width="10.5" customWidth="1"/>
    <col min="13575" max="13575" width="12.6640625" customWidth="1"/>
    <col min="13576" max="13576" width="10.83203125" customWidth="1"/>
    <col min="13577" max="13577" width="11.33203125" customWidth="1"/>
    <col min="13578" max="13578" width="8.5" customWidth="1"/>
    <col min="13579" max="13579" width="12.33203125" customWidth="1"/>
    <col min="13580" max="13580" width="13.5" customWidth="1"/>
    <col min="13581" max="13581" width="10.83203125" customWidth="1"/>
    <col min="13582" max="13582" width="6.5" customWidth="1"/>
    <col min="13583" max="13583" width="20" bestFit="1" customWidth="1"/>
    <col min="13825" max="13825" width="8.1640625" bestFit="1" customWidth="1"/>
    <col min="13826" max="13826" width="33.5" customWidth="1"/>
    <col min="13827" max="13827" width="15.83203125" customWidth="1"/>
    <col min="13828" max="13828" width="14.83203125" customWidth="1"/>
    <col min="13829" max="13829" width="14.1640625" customWidth="1"/>
    <col min="13830" max="13830" width="10.5" customWidth="1"/>
    <col min="13831" max="13831" width="12.6640625" customWidth="1"/>
    <col min="13832" max="13832" width="10.83203125" customWidth="1"/>
    <col min="13833" max="13833" width="11.33203125" customWidth="1"/>
    <col min="13834" max="13834" width="8.5" customWidth="1"/>
    <col min="13835" max="13835" width="12.33203125" customWidth="1"/>
    <col min="13836" max="13836" width="13.5" customWidth="1"/>
    <col min="13837" max="13837" width="10.83203125" customWidth="1"/>
    <col min="13838" max="13838" width="6.5" customWidth="1"/>
    <col min="13839" max="13839" width="20" bestFit="1" customWidth="1"/>
    <col min="14081" max="14081" width="8.1640625" bestFit="1" customWidth="1"/>
    <col min="14082" max="14082" width="33.5" customWidth="1"/>
    <col min="14083" max="14083" width="15.83203125" customWidth="1"/>
    <col min="14084" max="14084" width="14.83203125" customWidth="1"/>
    <col min="14085" max="14085" width="14.1640625" customWidth="1"/>
    <col min="14086" max="14086" width="10.5" customWidth="1"/>
    <col min="14087" max="14087" width="12.6640625" customWidth="1"/>
    <col min="14088" max="14088" width="10.83203125" customWidth="1"/>
    <col min="14089" max="14089" width="11.33203125" customWidth="1"/>
    <col min="14090" max="14090" width="8.5" customWidth="1"/>
    <col min="14091" max="14091" width="12.33203125" customWidth="1"/>
    <col min="14092" max="14092" width="13.5" customWidth="1"/>
    <col min="14093" max="14093" width="10.83203125" customWidth="1"/>
    <col min="14094" max="14094" width="6.5" customWidth="1"/>
    <col min="14095" max="14095" width="20" bestFit="1" customWidth="1"/>
    <col min="14337" max="14337" width="8.1640625" bestFit="1" customWidth="1"/>
    <col min="14338" max="14338" width="33.5" customWidth="1"/>
    <col min="14339" max="14339" width="15.83203125" customWidth="1"/>
    <col min="14340" max="14340" width="14.83203125" customWidth="1"/>
    <col min="14341" max="14341" width="14.1640625" customWidth="1"/>
    <col min="14342" max="14342" width="10.5" customWidth="1"/>
    <col min="14343" max="14343" width="12.6640625" customWidth="1"/>
    <col min="14344" max="14344" width="10.83203125" customWidth="1"/>
    <col min="14345" max="14345" width="11.33203125" customWidth="1"/>
    <col min="14346" max="14346" width="8.5" customWidth="1"/>
    <col min="14347" max="14347" width="12.33203125" customWidth="1"/>
    <col min="14348" max="14348" width="13.5" customWidth="1"/>
    <col min="14349" max="14349" width="10.83203125" customWidth="1"/>
    <col min="14350" max="14350" width="6.5" customWidth="1"/>
    <col min="14351" max="14351" width="20" bestFit="1" customWidth="1"/>
    <col min="14593" max="14593" width="8.1640625" bestFit="1" customWidth="1"/>
    <col min="14594" max="14594" width="33.5" customWidth="1"/>
    <col min="14595" max="14595" width="15.83203125" customWidth="1"/>
    <col min="14596" max="14596" width="14.83203125" customWidth="1"/>
    <col min="14597" max="14597" width="14.1640625" customWidth="1"/>
    <col min="14598" max="14598" width="10.5" customWidth="1"/>
    <col min="14599" max="14599" width="12.6640625" customWidth="1"/>
    <col min="14600" max="14600" width="10.83203125" customWidth="1"/>
    <col min="14601" max="14601" width="11.33203125" customWidth="1"/>
    <col min="14602" max="14602" width="8.5" customWidth="1"/>
    <col min="14603" max="14603" width="12.33203125" customWidth="1"/>
    <col min="14604" max="14604" width="13.5" customWidth="1"/>
    <col min="14605" max="14605" width="10.83203125" customWidth="1"/>
    <col min="14606" max="14606" width="6.5" customWidth="1"/>
    <col min="14607" max="14607" width="20" bestFit="1" customWidth="1"/>
    <col min="14849" max="14849" width="8.1640625" bestFit="1" customWidth="1"/>
    <col min="14850" max="14850" width="33.5" customWidth="1"/>
    <col min="14851" max="14851" width="15.83203125" customWidth="1"/>
    <col min="14852" max="14852" width="14.83203125" customWidth="1"/>
    <col min="14853" max="14853" width="14.1640625" customWidth="1"/>
    <col min="14854" max="14854" width="10.5" customWidth="1"/>
    <col min="14855" max="14855" width="12.6640625" customWidth="1"/>
    <col min="14856" max="14856" width="10.83203125" customWidth="1"/>
    <col min="14857" max="14857" width="11.33203125" customWidth="1"/>
    <col min="14858" max="14858" width="8.5" customWidth="1"/>
    <col min="14859" max="14859" width="12.33203125" customWidth="1"/>
    <col min="14860" max="14860" width="13.5" customWidth="1"/>
    <col min="14861" max="14861" width="10.83203125" customWidth="1"/>
    <col min="14862" max="14862" width="6.5" customWidth="1"/>
    <col min="14863" max="14863" width="20" bestFit="1" customWidth="1"/>
    <col min="15105" max="15105" width="8.1640625" bestFit="1" customWidth="1"/>
    <col min="15106" max="15106" width="33.5" customWidth="1"/>
    <col min="15107" max="15107" width="15.83203125" customWidth="1"/>
    <col min="15108" max="15108" width="14.83203125" customWidth="1"/>
    <col min="15109" max="15109" width="14.1640625" customWidth="1"/>
    <col min="15110" max="15110" width="10.5" customWidth="1"/>
    <col min="15111" max="15111" width="12.6640625" customWidth="1"/>
    <col min="15112" max="15112" width="10.83203125" customWidth="1"/>
    <col min="15113" max="15113" width="11.33203125" customWidth="1"/>
    <col min="15114" max="15114" width="8.5" customWidth="1"/>
    <col min="15115" max="15115" width="12.33203125" customWidth="1"/>
    <col min="15116" max="15116" width="13.5" customWidth="1"/>
    <col min="15117" max="15117" width="10.83203125" customWidth="1"/>
    <col min="15118" max="15118" width="6.5" customWidth="1"/>
    <col min="15119" max="15119" width="20" bestFit="1" customWidth="1"/>
    <col min="15361" max="15361" width="8.1640625" bestFit="1" customWidth="1"/>
    <col min="15362" max="15362" width="33.5" customWidth="1"/>
    <col min="15363" max="15363" width="15.83203125" customWidth="1"/>
    <col min="15364" max="15364" width="14.83203125" customWidth="1"/>
    <col min="15365" max="15365" width="14.1640625" customWidth="1"/>
    <col min="15366" max="15366" width="10.5" customWidth="1"/>
    <col min="15367" max="15367" width="12.6640625" customWidth="1"/>
    <col min="15368" max="15368" width="10.83203125" customWidth="1"/>
    <col min="15369" max="15369" width="11.33203125" customWidth="1"/>
    <col min="15370" max="15370" width="8.5" customWidth="1"/>
    <col min="15371" max="15371" width="12.33203125" customWidth="1"/>
    <col min="15372" max="15372" width="13.5" customWidth="1"/>
    <col min="15373" max="15373" width="10.83203125" customWidth="1"/>
    <col min="15374" max="15374" width="6.5" customWidth="1"/>
    <col min="15375" max="15375" width="20" bestFit="1" customWidth="1"/>
    <col min="15617" max="15617" width="8.1640625" bestFit="1" customWidth="1"/>
    <col min="15618" max="15618" width="33.5" customWidth="1"/>
    <col min="15619" max="15619" width="15.83203125" customWidth="1"/>
    <col min="15620" max="15620" width="14.83203125" customWidth="1"/>
    <col min="15621" max="15621" width="14.1640625" customWidth="1"/>
    <col min="15622" max="15622" width="10.5" customWidth="1"/>
    <col min="15623" max="15623" width="12.6640625" customWidth="1"/>
    <col min="15624" max="15624" width="10.83203125" customWidth="1"/>
    <col min="15625" max="15625" width="11.33203125" customWidth="1"/>
    <col min="15626" max="15626" width="8.5" customWidth="1"/>
    <col min="15627" max="15627" width="12.33203125" customWidth="1"/>
    <col min="15628" max="15628" width="13.5" customWidth="1"/>
    <col min="15629" max="15629" width="10.83203125" customWidth="1"/>
    <col min="15630" max="15630" width="6.5" customWidth="1"/>
    <col min="15631" max="15631" width="20" bestFit="1" customWidth="1"/>
    <col min="15873" max="15873" width="8.1640625" bestFit="1" customWidth="1"/>
    <col min="15874" max="15874" width="33.5" customWidth="1"/>
    <col min="15875" max="15875" width="15.83203125" customWidth="1"/>
    <col min="15876" max="15876" width="14.83203125" customWidth="1"/>
    <col min="15877" max="15877" width="14.1640625" customWidth="1"/>
    <col min="15878" max="15878" width="10.5" customWidth="1"/>
    <col min="15879" max="15879" width="12.6640625" customWidth="1"/>
    <col min="15880" max="15880" width="10.83203125" customWidth="1"/>
    <col min="15881" max="15881" width="11.33203125" customWidth="1"/>
    <col min="15882" max="15882" width="8.5" customWidth="1"/>
    <col min="15883" max="15883" width="12.33203125" customWidth="1"/>
    <col min="15884" max="15884" width="13.5" customWidth="1"/>
    <col min="15885" max="15885" width="10.83203125" customWidth="1"/>
    <col min="15886" max="15886" width="6.5" customWidth="1"/>
    <col min="15887" max="15887" width="20" bestFit="1" customWidth="1"/>
    <col min="16129" max="16129" width="8.1640625" bestFit="1" customWidth="1"/>
    <col min="16130" max="16130" width="33.5" customWidth="1"/>
    <col min="16131" max="16131" width="15.83203125" customWidth="1"/>
    <col min="16132" max="16132" width="14.83203125" customWidth="1"/>
    <col min="16133" max="16133" width="14.1640625" customWidth="1"/>
    <col min="16134" max="16134" width="10.5" customWidth="1"/>
    <col min="16135" max="16135" width="12.6640625" customWidth="1"/>
    <col min="16136" max="16136" width="10.83203125" customWidth="1"/>
    <col min="16137" max="16137" width="11.33203125" customWidth="1"/>
    <col min="16138" max="16138" width="8.5" customWidth="1"/>
    <col min="16139" max="16139" width="12.33203125" customWidth="1"/>
    <col min="16140" max="16140" width="13.5" customWidth="1"/>
    <col min="16141" max="16141" width="10.83203125" customWidth="1"/>
    <col min="16142" max="16142" width="6.5" customWidth="1"/>
    <col min="16143" max="16143" width="20" bestFit="1" customWidth="1"/>
  </cols>
  <sheetData>
    <row r="1" spans="1:15" ht="28.5" customHeight="1" x14ac:dyDescent="0.2">
      <c r="G1" s="37"/>
      <c r="I1" s="39"/>
      <c r="J1" s="39"/>
      <c r="K1" s="335" t="s">
        <v>439</v>
      </c>
      <c r="L1" s="335"/>
      <c r="M1" s="335"/>
      <c r="N1" s="335"/>
      <c r="O1" s="335"/>
    </row>
    <row r="2" spans="1:15" ht="22.5" customHeight="1" x14ac:dyDescent="0.25">
      <c r="A2" s="331" t="s">
        <v>363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</row>
    <row r="3" spans="1:15" ht="39" customHeight="1" x14ac:dyDescent="0.2">
      <c r="A3" s="336" t="s">
        <v>452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42"/>
      <c r="N3" s="42"/>
      <c r="O3" s="42"/>
    </row>
    <row r="4" spans="1:15" ht="78.75" customHeight="1" x14ac:dyDescent="0.2">
      <c r="A4" s="326" t="s">
        <v>287</v>
      </c>
      <c r="B4" s="365" t="s">
        <v>364</v>
      </c>
      <c r="C4" s="339" t="s">
        <v>365</v>
      </c>
      <c r="D4" s="340"/>
      <c r="E4" s="341" t="s">
        <v>366</v>
      </c>
      <c r="F4" s="342"/>
      <c r="G4" s="379" t="s">
        <v>367</v>
      </c>
      <c r="H4" s="380"/>
      <c r="I4" s="345" t="s">
        <v>368</v>
      </c>
      <c r="J4" s="346"/>
      <c r="K4" s="381" t="s">
        <v>369</v>
      </c>
      <c r="L4" s="381"/>
      <c r="M4" s="371" t="s">
        <v>370</v>
      </c>
      <c r="N4" s="372"/>
      <c r="O4" s="43" t="s">
        <v>371</v>
      </c>
    </row>
    <row r="5" spans="1:15" ht="25.5" x14ac:dyDescent="0.2">
      <c r="A5" s="326"/>
      <c r="B5" s="365"/>
      <c r="C5" s="44" t="s">
        <v>372</v>
      </c>
      <c r="D5" s="45" t="s">
        <v>373</v>
      </c>
      <c r="E5" s="44" t="s">
        <v>372</v>
      </c>
      <c r="F5" s="45" t="s">
        <v>373</v>
      </c>
      <c r="G5" s="46" t="s">
        <v>372</v>
      </c>
      <c r="H5" s="47" t="s">
        <v>373</v>
      </c>
      <c r="I5" s="44" t="s">
        <v>372</v>
      </c>
      <c r="J5" s="45" t="s">
        <v>373</v>
      </c>
      <c r="K5" s="44" t="s">
        <v>372</v>
      </c>
      <c r="L5" s="45" t="s">
        <v>373</v>
      </c>
      <c r="M5" s="48" t="s">
        <v>372</v>
      </c>
      <c r="N5" s="49" t="s">
        <v>373</v>
      </c>
      <c r="O5" s="44" t="s">
        <v>374</v>
      </c>
    </row>
    <row r="6" spans="1:15" ht="29.25" customHeight="1" x14ac:dyDescent="0.2">
      <c r="A6" s="50">
        <v>560002</v>
      </c>
      <c r="B6" s="51" t="s">
        <v>8</v>
      </c>
      <c r="C6" s="52">
        <v>49299</v>
      </c>
      <c r="D6" s="52">
        <v>1</v>
      </c>
      <c r="E6" s="53">
        <v>17012</v>
      </c>
      <c r="F6" s="53">
        <v>0</v>
      </c>
      <c r="G6" s="54">
        <v>2.8980000000000001</v>
      </c>
      <c r="H6" s="54">
        <v>0</v>
      </c>
      <c r="I6" s="55">
        <v>4.38</v>
      </c>
      <c r="J6" s="55">
        <v>0</v>
      </c>
      <c r="K6" s="56">
        <v>4.38</v>
      </c>
      <c r="L6" s="56">
        <v>0</v>
      </c>
      <c r="M6" s="57"/>
      <c r="N6" s="58"/>
      <c r="O6" s="59">
        <v>4.38</v>
      </c>
    </row>
    <row r="7" spans="1:15" ht="25.5" x14ac:dyDescent="0.2">
      <c r="A7" s="50">
        <v>560014</v>
      </c>
      <c r="B7" s="51" t="s">
        <v>19</v>
      </c>
      <c r="C7" s="52">
        <v>14806</v>
      </c>
      <c r="D7" s="52">
        <v>54</v>
      </c>
      <c r="E7" s="53">
        <v>4276</v>
      </c>
      <c r="F7" s="53">
        <v>14</v>
      </c>
      <c r="G7" s="54">
        <v>3.4630000000000001</v>
      </c>
      <c r="H7" s="54">
        <v>3.8570000000000002</v>
      </c>
      <c r="I7" s="55">
        <v>5</v>
      </c>
      <c r="J7" s="55">
        <v>2.59</v>
      </c>
      <c r="K7" s="56">
        <v>5</v>
      </c>
      <c r="L7" s="56">
        <v>0</v>
      </c>
      <c r="M7" s="60"/>
      <c r="N7" s="58"/>
      <c r="O7" s="59">
        <v>5</v>
      </c>
    </row>
    <row r="8" spans="1:15" x14ac:dyDescent="0.2">
      <c r="A8" s="50">
        <v>560017</v>
      </c>
      <c r="B8" s="51" t="s">
        <v>20</v>
      </c>
      <c r="C8" s="52">
        <v>227182</v>
      </c>
      <c r="D8" s="52">
        <v>11</v>
      </c>
      <c r="E8" s="53">
        <v>77351</v>
      </c>
      <c r="F8" s="53">
        <v>2</v>
      </c>
      <c r="G8" s="54">
        <v>2.9369999999999998</v>
      </c>
      <c r="H8" s="54">
        <v>5.5</v>
      </c>
      <c r="I8" s="55">
        <v>4.45</v>
      </c>
      <c r="J8" s="55">
        <v>3.88</v>
      </c>
      <c r="K8" s="56">
        <v>4.45</v>
      </c>
      <c r="L8" s="56">
        <v>0</v>
      </c>
      <c r="M8" s="60"/>
      <c r="N8" s="58"/>
      <c r="O8" s="59">
        <v>4.45</v>
      </c>
    </row>
    <row r="9" spans="1:15" x14ac:dyDescent="0.2">
      <c r="A9" s="50">
        <v>560019</v>
      </c>
      <c r="B9" s="51" t="s">
        <v>21</v>
      </c>
      <c r="C9" s="52">
        <v>281856</v>
      </c>
      <c r="D9" s="52">
        <v>35964</v>
      </c>
      <c r="E9" s="53">
        <v>88617</v>
      </c>
      <c r="F9" s="53">
        <v>3728</v>
      </c>
      <c r="G9" s="54">
        <v>3.181</v>
      </c>
      <c r="H9" s="54">
        <v>9.6470000000000002</v>
      </c>
      <c r="I9" s="55">
        <v>4.8899999999999997</v>
      </c>
      <c r="J9" s="55">
        <v>5</v>
      </c>
      <c r="K9" s="56">
        <v>4.6900000000000004</v>
      </c>
      <c r="L9" s="56">
        <v>0.2</v>
      </c>
      <c r="M9" s="60"/>
      <c r="N9" s="58"/>
      <c r="O9" s="59">
        <v>4.8899999999999997</v>
      </c>
    </row>
    <row r="10" spans="1:15" x14ac:dyDescent="0.2">
      <c r="A10" s="50">
        <v>560021</v>
      </c>
      <c r="B10" s="51" t="s">
        <v>22</v>
      </c>
      <c r="C10" s="52">
        <v>187288</v>
      </c>
      <c r="D10" s="52">
        <v>316393</v>
      </c>
      <c r="E10" s="53">
        <v>55896</v>
      </c>
      <c r="F10" s="53">
        <v>38131</v>
      </c>
      <c r="G10" s="54">
        <v>3.351</v>
      </c>
      <c r="H10" s="54">
        <v>8.298</v>
      </c>
      <c r="I10" s="55">
        <v>5</v>
      </c>
      <c r="J10" s="55">
        <v>5</v>
      </c>
      <c r="K10" s="56">
        <v>2.95</v>
      </c>
      <c r="L10" s="56">
        <v>2.0499999999999998</v>
      </c>
      <c r="M10" s="60"/>
      <c r="N10" s="58"/>
      <c r="O10" s="59">
        <v>5</v>
      </c>
    </row>
    <row r="11" spans="1:15" x14ac:dyDescent="0.2">
      <c r="A11" s="50">
        <v>560022</v>
      </c>
      <c r="B11" s="51" t="s">
        <v>23</v>
      </c>
      <c r="C11" s="52">
        <v>208016</v>
      </c>
      <c r="D11" s="52">
        <v>186766</v>
      </c>
      <c r="E11" s="53">
        <v>67167</v>
      </c>
      <c r="F11" s="53">
        <v>23971</v>
      </c>
      <c r="G11" s="54">
        <v>3.097</v>
      </c>
      <c r="H11" s="54">
        <v>7.7910000000000004</v>
      </c>
      <c r="I11" s="55">
        <v>4.74</v>
      </c>
      <c r="J11" s="55">
        <v>5</v>
      </c>
      <c r="K11" s="56">
        <v>3.51</v>
      </c>
      <c r="L11" s="56">
        <v>1.3</v>
      </c>
      <c r="M11" s="60"/>
      <c r="N11" s="58"/>
      <c r="O11" s="59">
        <v>4.8099999999999996</v>
      </c>
    </row>
    <row r="12" spans="1:15" x14ac:dyDescent="0.2">
      <c r="A12" s="50">
        <v>560024</v>
      </c>
      <c r="B12" s="51" t="s">
        <v>24</v>
      </c>
      <c r="C12" s="52">
        <v>5497</v>
      </c>
      <c r="D12" s="52">
        <v>445370</v>
      </c>
      <c r="E12" s="53">
        <v>2651</v>
      </c>
      <c r="F12" s="53">
        <v>50424</v>
      </c>
      <c r="G12" s="54">
        <v>2.0739999999999998</v>
      </c>
      <c r="H12" s="54">
        <v>8.8330000000000002</v>
      </c>
      <c r="I12" s="55">
        <v>2.88</v>
      </c>
      <c r="J12" s="55">
        <v>5</v>
      </c>
      <c r="K12" s="56">
        <v>0.14000000000000001</v>
      </c>
      <c r="L12" s="56">
        <v>4.75</v>
      </c>
      <c r="M12" s="60"/>
      <c r="N12" s="60"/>
      <c r="O12" s="59">
        <v>4.8899999999999997</v>
      </c>
    </row>
    <row r="13" spans="1:15" ht="25.5" x14ac:dyDescent="0.2">
      <c r="A13" s="50">
        <v>560026</v>
      </c>
      <c r="B13" s="51" t="s">
        <v>25</v>
      </c>
      <c r="C13" s="52">
        <v>242364</v>
      </c>
      <c r="D13" s="52">
        <v>131571</v>
      </c>
      <c r="E13" s="53">
        <v>96025</v>
      </c>
      <c r="F13" s="53">
        <v>19406</v>
      </c>
      <c r="G13" s="54">
        <v>2.524</v>
      </c>
      <c r="H13" s="54">
        <v>6.78</v>
      </c>
      <c r="I13" s="55">
        <v>3.7</v>
      </c>
      <c r="J13" s="55">
        <v>4.88</v>
      </c>
      <c r="K13" s="56">
        <v>3.07</v>
      </c>
      <c r="L13" s="56">
        <v>0.83</v>
      </c>
      <c r="M13" s="60"/>
      <c r="N13" s="58"/>
      <c r="O13" s="59">
        <v>3.9</v>
      </c>
    </row>
    <row r="14" spans="1:15" x14ac:dyDescent="0.2">
      <c r="A14" s="50">
        <v>560032</v>
      </c>
      <c r="B14" s="51" t="s">
        <v>27</v>
      </c>
      <c r="C14" s="52">
        <v>45591</v>
      </c>
      <c r="D14" s="52">
        <v>3</v>
      </c>
      <c r="E14" s="53">
        <v>20637</v>
      </c>
      <c r="F14" s="53">
        <v>1</v>
      </c>
      <c r="G14" s="54">
        <v>2.2090000000000001</v>
      </c>
      <c r="H14" s="54">
        <v>0</v>
      </c>
      <c r="I14" s="55">
        <v>3.13</v>
      </c>
      <c r="J14" s="55">
        <v>0</v>
      </c>
      <c r="K14" s="56">
        <v>3.13</v>
      </c>
      <c r="L14" s="56">
        <v>0</v>
      </c>
      <c r="M14" s="60"/>
      <c r="N14" s="58"/>
      <c r="O14" s="59">
        <v>3.13</v>
      </c>
    </row>
    <row r="15" spans="1:15" x14ac:dyDescent="0.2">
      <c r="A15" s="50">
        <v>560033</v>
      </c>
      <c r="B15" s="51" t="s">
        <v>28</v>
      </c>
      <c r="C15" s="52">
        <v>116625</v>
      </c>
      <c r="D15" s="52">
        <v>0</v>
      </c>
      <c r="E15" s="53">
        <v>41695</v>
      </c>
      <c r="F15" s="53">
        <v>0</v>
      </c>
      <c r="G15" s="54">
        <v>2.7970000000000002</v>
      </c>
      <c r="H15" s="54">
        <v>0</v>
      </c>
      <c r="I15" s="55">
        <v>4.1900000000000004</v>
      </c>
      <c r="J15" s="55">
        <v>0</v>
      </c>
      <c r="K15" s="56">
        <v>4.1900000000000004</v>
      </c>
      <c r="L15" s="56">
        <v>0</v>
      </c>
      <c r="M15" s="60"/>
      <c r="N15" s="58"/>
      <c r="O15" s="59">
        <v>4.1900000000000004</v>
      </c>
    </row>
    <row r="16" spans="1:15" x14ac:dyDescent="0.2">
      <c r="A16" s="50">
        <v>560034</v>
      </c>
      <c r="B16" s="51" t="s">
        <v>29</v>
      </c>
      <c r="C16" s="52">
        <v>100357</v>
      </c>
      <c r="D16" s="52">
        <v>3</v>
      </c>
      <c r="E16" s="53">
        <v>37652</v>
      </c>
      <c r="F16" s="53">
        <v>3</v>
      </c>
      <c r="G16" s="54">
        <v>2.665</v>
      </c>
      <c r="H16" s="54">
        <v>1</v>
      </c>
      <c r="I16" s="55">
        <v>3.95</v>
      </c>
      <c r="J16" s="55">
        <v>0.35</v>
      </c>
      <c r="K16" s="56">
        <v>0</v>
      </c>
      <c r="L16" s="56">
        <v>0</v>
      </c>
      <c r="M16" s="60">
        <v>1</v>
      </c>
      <c r="N16" s="58"/>
      <c r="O16" s="59">
        <v>0</v>
      </c>
    </row>
    <row r="17" spans="1:15" x14ac:dyDescent="0.2">
      <c r="A17" s="50">
        <v>560035</v>
      </c>
      <c r="B17" s="51" t="s">
        <v>30</v>
      </c>
      <c r="C17" s="52">
        <v>1379</v>
      </c>
      <c r="D17" s="52">
        <v>215312</v>
      </c>
      <c r="E17" s="53">
        <v>1787</v>
      </c>
      <c r="F17" s="53">
        <v>30590</v>
      </c>
      <c r="G17" s="54">
        <v>0.77200000000000002</v>
      </c>
      <c r="H17" s="54">
        <v>7.0389999999999997</v>
      </c>
      <c r="I17" s="55">
        <v>0.53</v>
      </c>
      <c r="J17" s="55">
        <v>5</v>
      </c>
      <c r="K17" s="56">
        <v>0.03</v>
      </c>
      <c r="L17" s="56">
        <v>4.7</v>
      </c>
      <c r="M17" s="60"/>
      <c r="N17" s="58"/>
      <c r="O17" s="59">
        <v>4.7300000000000004</v>
      </c>
    </row>
    <row r="18" spans="1:15" x14ac:dyDescent="0.2">
      <c r="A18" s="50">
        <v>560036</v>
      </c>
      <c r="B18" s="51" t="s">
        <v>26</v>
      </c>
      <c r="C18" s="52">
        <v>91961</v>
      </c>
      <c r="D18" s="52">
        <v>67052</v>
      </c>
      <c r="E18" s="53">
        <v>47244</v>
      </c>
      <c r="F18" s="53">
        <v>10743</v>
      </c>
      <c r="G18" s="54">
        <v>1.9470000000000001</v>
      </c>
      <c r="H18" s="54">
        <v>6.2409999999999997</v>
      </c>
      <c r="I18" s="55">
        <v>2.65</v>
      </c>
      <c r="J18" s="55">
        <v>4.46</v>
      </c>
      <c r="K18" s="56">
        <v>0</v>
      </c>
      <c r="L18" s="56">
        <v>0.85</v>
      </c>
      <c r="M18" s="60">
        <v>1</v>
      </c>
      <c r="N18" s="58"/>
      <c r="O18" s="59">
        <v>0.85</v>
      </c>
    </row>
    <row r="19" spans="1:15" x14ac:dyDescent="0.2">
      <c r="A19" s="50">
        <v>560041</v>
      </c>
      <c r="B19" s="51" t="s">
        <v>32</v>
      </c>
      <c r="C19" s="52">
        <v>1092</v>
      </c>
      <c r="D19" s="52">
        <v>128474</v>
      </c>
      <c r="E19" s="53">
        <v>1055</v>
      </c>
      <c r="F19" s="53">
        <v>19518</v>
      </c>
      <c r="G19" s="54">
        <v>1.0349999999999999</v>
      </c>
      <c r="H19" s="54">
        <v>6.5819999999999999</v>
      </c>
      <c r="I19" s="55">
        <v>1</v>
      </c>
      <c r="J19" s="55">
        <v>4.72</v>
      </c>
      <c r="K19" s="56">
        <v>0.05</v>
      </c>
      <c r="L19" s="56">
        <v>4.4800000000000004</v>
      </c>
      <c r="M19" s="60"/>
      <c r="N19" s="58"/>
      <c r="O19" s="59">
        <v>4.53</v>
      </c>
    </row>
    <row r="20" spans="1:15" x14ac:dyDescent="0.2">
      <c r="A20" s="50">
        <v>560043</v>
      </c>
      <c r="B20" s="51" t="s">
        <v>33</v>
      </c>
      <c r="C20" s="52">
        <v>56249</v>
      </c>
      <c r="D20" s="52">
        <v>28050</v>
      </c>
      <c r="E20" s="53">
        <v>21092</v>
      </c>
      <c r="F20" s="53">
        <v>5161</v>
      </c>
      <c r="G20" s="54">
        <v>2.6669999999999998</v>
      </c>
      <c r="H20" s="54">
        <v>5.4349999999999996</v>
      </c>
      <c r="I20" s="55">
        <v>3.96</v>
      </c>
      <c r="J20" s="55">
        <v>3.83</v>
      </c>
      <c r="K20" s="56">
        <v>3.17</v>
      </c>
      <c r="L20" s="56">
        <v>0.77</v>
      </c>
      <c r="M20" s="60"/>
      <c r="N20" s="58"/>
      <c r="O20" s="59">
        <v>3.94</v>
      </c>
    </row>
    <row r="21" spans="1:15" x14ac:dyDescent="0.2">
      <c r="A21" s="50">
        <v>560045</v>
      </c>
      <c r="B21" s="51" t="s">
        <v>34</v>
      </c>
      <c r="C21" s="52">
        <v>54408</v>
      </c>
      <c r="D21" s="52">
        <v>52774</v>
      </c>
      <c r="E21" s="53">
        <v>20103</v>
      </c>
      <c r="F21" s="53">
        <v>5814</v>
      </c>
      <c r="G21" s="54">
        <v>2.706</v>
      </c>
      <c r="H21" s="54">
        <v>9.077</v>
      </c>
      <c r="I21" s="55">
        <v>4.03</v>
      </c>
      <c r="J21" s="55">
        <v>5</v>
      </c>
      <c r="K21" s="56">
        <v>3.14</v>
      </c>
      <c r="L21" s="56">
        <v>1.1000000000000001</v>
      </c>
      <c r="M21" s="60"/>
      <c r="N21" s="58"/>
      <c r="O21" s="59">
        <v>4.24</v>
      </c>
    </row>
    <row r="22" spans="1:15" x14ac:dyDescent="0.2">
      <c r="A22" s="50">
        <v>560047</v>
      </c>
      <c r="B22" s="51" t="s">
        <v>35</v>
      </c>
      <c r="C22" s="52">
        <v>77009</v>
      </c>
      <c r="D22" s="52">
        <v>50921</v>
      </c>
      <c r="E22" s="53">
        <v>29972</v>
      </c>
      <c r="F22" s="53">
        <v>8298</v>
      </c>
      <c r="G22" s="54">
        <v>2.569</v>
      </c>
      <c r="H22" s="54">
        <v>6.1369999999999996</v>
      </c>
      <c r="I22" s="55">
        <v>3.78</v>
      </c>
      <c r="J22" s="55">
        <v>4.38</v>
      </c>
      <c r="K22" s="56">
        <v>2.95</v>
      </c>
      <c r="L22" s="56">
        <v>0.96</v>
      </c>
      <c r="M22" s="60"/>
      <c r="N22" s="58"/>
      <c r="O22" s="59">
        <v>3.91</v>
      </c>
    </row>
    <row r="23" spans="1:15" x14ac:dyDescent="0.2">
      <c r="A23" s="50">
        <v>560052</v>
      </c>
      <c r="B23" s="51" t="s">
        <v>37</v>
      </c>
      <c r="C23" s="52">
        <v>52412</v>
      </c>
      <c r="D23" s="52">
        <v>30312</v>
      </c>
      <c r="E23" s="53">
        <v>17796</v>
      </c>
      <c r="F23" s="53">
        <v>5539</v>
      </c>
      <c r="G23" s="54">
        <v>2.9449999999999998</v>
      </c>
      <c r="H23" s="54">
        <v>5.4720000000000004</v>
      </c>
      <c r="I23" s="55">
        <v>4.46</v>
      </c>
      <c r="J23" s="55">
        <v>3.86</v>
      </c>
      <c r="K23" s="56">
        <v>3.39</v>
      </c>
      <c r="L23" s="56">
        <v>0.93</v>
      </c>
      <c r="M23" s="60"/>
      <c r="N23" s="58"/>
      <c r="O23" s="59">
        <v>4.32</v>
      </c>
    </row>
    <row r="24" spans="1:15" x14ac:dyDescent="0.2">
      <c r="A24" s="50">
        <v>560053</v>
      </c>
      <c r="B24" s="51" t="s">
        <v>38</v>
      </c>
      <c r="C24" s="52">
        <v>30619</v>
      </c>
      <c r="D24" s="52">
        <v>20824</v>
      </c>
      <c r="E24" s="53">
        <v>16001</v>
      </c>
      <c r="F24" s="53">
        <v>4602</v>
      </c>
      <c r="G24" s="54">
        <v>1.9139999999999999</v>
      </c>
      <c r="H24" s="54">
        <v>4.5250000000000004</v>
      </c>
      <c r="I24" s="55">
        <v>2.6</v>
      </c>
      <c r="J24" s="55">
        <v>3.11</v>
      </c>
      <c r="K24" s="56">
        <v>2.0299999999999998</v>
      </c>
      <c r="L24" s="56">
        <v>0.68</v>
      </c>
      <c r="M24" s="60"/>
      <c r="N24" s="58"/>
      <c r="O24" s="59">
        <v>2.71</v>
      </c>
    </row>
    <row r="25" spans="1:15" x14ac:dyDescent="0.2">
      <c r="A25" s="50">
        <v>560054</v>
      </c>
      <c r="B25" s="51" t="s">
        <v>39</v>
      </c>
      <c r="C25" s="52">
        <v>47459</v>
      </c>
      <c r="D25" s="52">
        <v>40615</v>
      </c>
      <c r="E25" s="53">
        <v>16147</v>
      </c>
      <c r="F25" s="53">
        <v>5343</v>
      </c>
      <c r="G25" s="54">
        <v>2.9390000000000001</v>
      </c>
      <c r="H25" s="54">
        <v>7.6020000000000003</v>
      </c>
      <c r="I25" s="55">
        <v>4.45</v>
      </c>
      <c r="J25" s="55">
        <v>5</v>
      </c>
      <c r="K25" s="56">
        <v>3.34</v>
      </c>
      <c r="L25" s="56">
        <v>1.25</v>
      </c>
      <c r="M25" s="60"/>
      <c r="N25" s="58"/>
      <c r="O25" s="59">
        <v>4.59</v>
      </c>
    </row>
    <row r="26" spans="1:15" x14ac:dyDescent="0.2">
      <c r="A26" s="50">
        <v>560055</v>
      </c>
      <c r="B26" s="51" t="s">
        <v>40</v>
      </c>
      <c r="C26" s="52">
        <v>23769</v>
      </c>
      <c r="D26" s="52">
        <v>16542</v>
      </c>
      <c r="E26" s="53">
        <v>11414</v>
      </c>
      <c r="F26" s="53">
        <v>2817</v>
      </c>
      <c r="G26" s="54">
        <v>2.0819999999999999</v>
      </c>
      <c r="H26" s="54">
        <v>5.8719999999999999</v>
      </c>
      <c r="I26" s="55">
        <v>2.9</v>
      </c>
      <c r="J26" s="55">
        <v>4.17</v>
      </c>
      <c r="K26" s="56">
        <v>2.3199999999999998</v>
      </c>
      <c r="L26" s="56">
        <v>0.83</v>
      </c>
      <c r="M26" s="60"/>
      <c r="N26" s="58"/>
      <c r="O26" s="59">
        <v>3.15</v>
      </c>
    </row>
    <row r="27" spans="1:15" x14ac:dyDescent="0.2">
      <c r="A27" s="50">
        <v>560056</v>
      </c>
      <c r="B27" s="51" t="s">
        <v>41</v>
      </c>
      <c r="C27" s="52">
        <v>36492</v>
      </c>
      <c r="D27" s="52">
        <v>19505</v>
      </c>
      <c r="E27" s="53">
        <v>15590</v>
      </c>
      <c r="F27" s="53">
        <v>3510</v>
      </c>
      <c r="G27" s="54">
        <v>2.3410000000000002</v>
      </c>
      <c r="H27" s="54">
        <v>5.5570000000000004</v>
      </c>
      <c r="I27" s="55">
        <v>3.37</v>
      </c>
      <c r="J27" s="55">
        <v>3.92</v>
      </c>
      <c r="K27" s="56">
        <v>2.76</v>
      </c>
      <c r="L27" s="56">
        <v>0.71</v>
      </c>
      <c r="M27" s="60"/>
      <c r="N27" s="58"/>
      <c r="O27" s="59">
        <v>3.47</v>
      </c>
    </row>
    <row r="28" spans="1:15" x14ac:dyDescent="0.2">
      <c r="A28" s="50">
        <v>560057</v>
      </c>
      <c r="B28" s="51" t="s">
        <v>42</v>
      </c>
      <c r="C28" s="52">
        <v>45355</v>
      </c>
      <c r="D28" s="52">
        <v>28512</v>
      </c>
      <c r="E28" s="53">
        <v>12520</v>
      </c>
      <c r="F28" s="53">
        <v>3388</v>
      </c>
      <c r="G28" s="54">
        <v>3.6230000000000002</v>
      </c>
      <c r="H28" s="54">
        <v>8.4160000000000004</v>
      </c>
      <c r="I28" s="55">
        <v>5</v>
      </c>
      <c r="J28" s="55">
        <v>5</v>
      </c>
      <c r="K28" s="56">
        <v>3.95</v>
      </c>
      <c r="L28" s="56">
        <v>1.05</v>
      </c>
      <c r="M28" s="60"/>
      <c r="N28" s="58"/>
      <c r="O28" s="59">
        <v>5</v>
      </c>
    </row>
    <row r="29" spans="1:15" x14ac:dyDescent="0.2">
      <c r="A29" s="50">
        <v>560058</v>
      </c>
      <c r="B29" s="51" t="s">
        <v>43</v>
      </c>
      <c r="C29" s="52">
        <v>96073</v>
      </c>
      <c r="D29" s="52">
        <v>57509</v>
      </c>
      <c r="E29" s="53">
        <v>35059</v>
      </c>
      <c r="F29" s="53">
        <v>9976</v>
      </c>
      <c r="G29" s="54">
        <v>2.74</v>
      </c>
      <c r="H29" s="54">
        <v>5.7649999999999997</v>
      </c>
      <c r="I29" s="55">
        <v>4.09</v>
      </c>
      <c r="J29" s="55">
        <v>4.08</v>
      </c>
      <c r="K29" s="56">
        <v>0</v>
      </c>
      <c r="L29" s="56">
        <v>0.9</v>
      </c>
      <c r="M29" s="60">
        <v>1</v>
      </c>
      <c r="N29" s="58"/>
      <c r="O29" s="59">
        <v>0.9</v>
      </c>
    </row>
    <row r="30" spans="1:15" x14ac:dyDescent="0.2">
      <c r="A30" s="50">
        <v>560059</v>
      </c>
      <c r="B30" s="51" t="s">
        <v>44</v>
      </c>
      <c r="C30" s="52">
        <v>24644</v>
      </c>
      <c r="D30" s="52">
        <v>15720</v>
      </c>
      <c r="E30" s="53">
        <v>10957</v>
      </c>
      <c r="F30" s="53">
        <v>2725</v>
      </c>
      <c r="G30" s="54">
        <v>2.2490000000000001</v>
      </c>
      <c r="H30" s="54">
        <v>5.7690000000000001</v>
      </c>
      <c r="I30" s="55">
        <v>3.2</v>
      </c>
      <c r="J30" s="55">
        <v>4.09</v>
      </c>
      <c r="K30" s="56">
        <v>2.56</v>
      </c>
      <c r="L30" s="56">
        <v>0.82</v>
      </c>
      <c r="M30" s="60"/>
      <c r="N30" s="58"/>
      <c r="O30" s="59">
        <v>3.38</v>
      </c>
    </row>
    <row r="31" spans="1:15" x14ac:dyDescent="0.2">
      <c r="A31" s="50">
        <v>560060</v>
      </c>
      <c r="B31" s="51" t="s">
        <v>45</v>
      </c>
      <c r="C31" s="52">
        <v>36947</v>
      </c>
      <c r="D31" s="52">
        <v>26316</v>
      </c>
      <c r="E31" s="53">
        <v>12321</v>
      </c>
      <c r="F31" s="53">
        <v>3647</v>
      </c>
      <c r="G31" s="54">
        <v>2.9990000000000001</v>
      </c>
      <c r="H31" s="54">
        <v>7.2160000000000002</v>
      </c>
      <c r="I31" s="55">
        <v>4.5599999999999996</v>
      </c>
      <c r="J31" s="55">
        <v>5</v>
      </c>
      <c r="K31" s="56">
        <v>3.51</v>
      </c>
      <c r="L31" s="56">
        <v>1.1499999999999999</v>
      </c>
      <c r="M31" s="60"/>
      <c r="N31" s="58"/>
      <c r="O31" s="59">
        <v>4.66</v>
      </c>
    </row>
    <row r="32" spans="1:15" x14ac:dyDescent="0.2">
      <c r="A32" s="50">
        <v>560061</v>
      </c>
      <c r="B32" s="51" t="s">
        <v>46</v>
      </c>
      <c r="C32" s="52">
        <v>29141</v>
      </c>
      <c r="D32" s="52">
        <v>26615</v>
      </c>
      <c r="E32" s="53">
        <v>17979</v>
      </c>
      <c r="F32" s="53">
        <v>5254</v>
      </c>
      <c r="G32" s="54">
        <v>1.621</v>
      </c>
      <c r="H32" s="54">
        <v>5.0659999999999998</v>
      </c>
      <c r="I32" s="55">
        <v>2.06</v>
      </c>
      <c r="J32" s="55">
        <v>3.54</v>
      </c>
      <c r="K32" s="56">
        <v>1.59</v>
      </c>
      <c r="L32" s="56">
        <v>0.81</v>
      </c>
      <c r="M32" s="60"/>
      <c r="N32" s="58"/>
      <c r="O32" s="59">
        <v>2.4</v>
      </c>
    </row>
    <row r="33" spans="1:15" x14ac:dyDescent="0.2">
      <c r="A33" s="50">
        <v>560062</v>
      </c>
      <c r="B33" s="51" t="s">
        <v>47</v>
      </c>
      <c r="C33" s="52">
        <v>18236</v>
      </c>
      <c r="D33" s="52">
        <v>11105</v>
      </c>
      <c r="E33" s="53">
        <v>13201</v>
      </c>
      <c r="F33" s="53">
        <v>3366</v>
      </c>
      <c r="G33" s="54">
        <v>1.381</v>
      </c>
      <c r="H33" s="54">
        <v>3.2989999999999999</v>
      </c>
      <c r="I33" s="55">
        <v>1.63</v>
      </c>
      <c r="J33" s="55">
        <v>2.15</v>
      </c>
      <c r="K33" s="56">
        <v>1.3</v>
      </c>
      <c r="L33" s="56">
        <v>0.43</v>
      </c>
      <c r="M33" s="60"/>
      <c r="N33" s="58"/>
      <c r="O33" s="59">
        <v>1.73</v>
      </c>
    </row>
    <row r="34" spans="1:15" x14ac:dyDescent="0.2">
      <c r="A34" s="50">
        <v>560063</v>
      </c>
      <c r="B34" s="51" t="s">
        <v>48</v>
      </c>
      <c r="C34" s="52">
        <v>20480</v>
      </c>
      <c r="D34" s="52">
        <v>9897</v>
      </c>
      <c r="E34" s="53">
        <v>14101</v>
      </c>
      <c r="F34" s="53">
        <v>4172</v>
      </c>
      <c r="G34" s="54">
        <v>1.452</v>
      </c>
      <c r="H34" s="54">
        <v>2.3719999999999999</v>
      </c>
      <c r="I34" s="55">
        <v>1.76</v>
      </c>
      <c r="J34" s="55">
        <v>1.43</v>
      </c>
      <c r="K34" s="56">
        <v>1.36</v>
      </c>
      <c r="L34" s="56">
        <v>0.33</v>
      </c>
      <c r="M34" s="60"/>
      <c r="N34" s="58"/>
      <c r="O34" s="59">
        <v>1.69</v>
      </c>
    </row>
    <row r="35" spans="1:15" x14ac:dyDescent="0.2">
      <c r="A35" s="50">
        <v>560064</v>
      </c>
      <c r="B35" s="51" t="s">
        <v>49</v>
      </c>
      <c r="C35" s="52">
        <v>91969</v>
      </c>
      <c r="D35" s="52">
        <v>79715</v>
      </c>
      <c r="E35" s="53">
        <v>31124</v>
      </c>
      <c r="F35" s="53">
        <v>9119</v>
      </c>
      <c r="G35" s="54">
        <v>2.9550000000000001</v>
      </c>
      <c r="H35" s="54">
        <v>8.7420000000000009</v>
      </c>
      <c r="I35" s="55">
        <v>4.4800000000000004</v>
      </c>
      <c r="J35" s="55">
        <v>5</v>
      </c>
      <c r="K35" s="56">
        <v>3.45</v>
      </c>
      <c r="L35" s="56">
        <v>1.1499999999999999</v>
      </c>
      <c r="M35" s="60"/>
      <c r="N35" s="58"/>
      <c r="O35" s="59">
        <v>4.5999999999999996</v>
      </c>
    </row>
    <row r="36" spans="1:15" x14ac:dyDescent="0.2">
      <c r="A36" s="50">
        <v>560065</v>
      </c>
      <c r="B36" s="51" t="s">
        <v>50</v>
      </c>
      <c r="C36" s="52">
        <v>37196</v>
      </c>
      <c r="D36" s="52">
        <v>24177</v>
      </c>
      <c r="E36" s="53">
        <v>13225</v>
      </c>
      <c r="F36" s="53">
        <v>3135</v>
      </c>
      <c r="G36" s="54">
        <v>2.8130000000000002</v>
      </c>
      <c r="H36" s="54">
        <v>7.7119999999999997</v>
      </c>
      <c r="I36" s="55">
        <v>4.22</v>
      </c>
      <c r="J36" s="55">
        <v>5</v>
      </c>
      <c r="K36" s="56">
        <v>3.42</v>
      </c>
      <c r="L36" s="56">
        <v>0.95</v>
      </c>
      <c r="M36" s="60"/>
      <c r="N36" s="58"/>
      <c r="O36" s="59">
        <v>4.37</v>
      </c>
    </row>
    <row r="37" spans="1:15" x14ac:dyDescent="0.2">
      <c r="A37" s="50">
        <v>560066</v>
      </c>
      <c r="B37" s="51" t="s">
        <v>51</v>
      </c>
      <c r="C37" s="52">
        <v>21823</v>
      </c>
      <c r="D37" s="52">
        <v>13904</v>
      </c>
      <c r="E37" s="53">
        <v>8987</v>
      </c>
      <c r="F37" s="53">
        <v>2277</v>
      </c>
      <c r="G37" s="54">
        <v>2.4279999999999999</v>
      </c>
      <c r="H37" s="54">
        <v>6.1059999999999999</v>
      </c>
      <c r="I37" s="55">
        <v>3.53</v>
      </c>
      <c r="J37" s="55">
        <v>4.3499999999999996</v>
      </c>
      <c r="K37" s="56">
        <v>2.82</v>
      </c>
      <c r="L37" s="56">
        <v>0.87</v>
      </c>
      <c r="M37" s="60"/>
      <c r="N37" s="58"/>
      <c r="O37" s="59">
        <v>3.69</v>
      </c>
    </row>
    <row r="38" spans="1:15" x14ac:dyDescent="0.2">
      <c r="A38" s="50">
        <v>560067</v>
      </c>
      <c r="B38" s="51" t="s">
        <v>52</v>
      </c>
      <c r="C38" s="52">
        <v>35275</v>
      </c>
      <c r="D38" s="52">
        <v>39154</v>
      </c>
      <c r="E38" s="53">
        <v>22028</v>
      </c>
      <c r="F38" s="53">
        <v>6914</v>
      </c>
      <c r="G38" s="54">
        <v>1.601</v>
      </c>
      <c r="H38" s="54">
        <v>5.6630000000000003</v>
      </c>
      <c r="I38" s="55">
        <v>2.0299999999999998</v>
      </c>
      <c r="J38" s="55">
        <v>4</v>
      </c>
      <c r="K38" s="56">
        <v>1.54</v>
      </c>
      <c r="L38" s="56">
        <v>0.96</v>
      </c>
      <c r="M38" s="60"/>
      <c r="N38" s="58"/>
      <c r="O38" s="59">
        <v>2.5</v>
      </c>
    </row>
    <row r="39" spans="1:15" x14ac:dyDescent="0.2">
      <c r="A39" s="50">
        <v>560068</v>
      </c>
      <c r="B39" s="51" t="s">
        <v>53</v>
      </c>
      <c r="C39" s="52">
        <v>52395</v>
      </c>
      <c r="D39" s="52">
        <v>35923</v>
      </c>
      <c r="E39" s="53">
        <v>25573</v>
      </c>
      <c r="F39" s="53">
        <v>7502</v>
      </c>
      <c r="G39" s="54">
        <v>2.0489999999999999</v>
      </c>
      <c r="H39" s="54">
        <v>4.7880000000000003</v>
      </c>
      <c r="I39" s="55">
        <v>2.84</v>
      </c>
      <c r="J39" s="55">
        <v>3.32</v>
      </c>
      <c r="K39" s="56">
        <v>2.19</v>
      </c>
      <c r="L39" s="56">
        <v>0.76</v>
      </c>
      <c r="M39" s="60"/>
      <c r="N39" s="58"/>
      <c r="O39" s="59">
        <v>2.95</v>
      </c>
    </row>
    <row r="40" spans="1:15" x14ac:dyDescent="0.2">
      <c r="A40" s="50">
        <v>560069</v>
      </c>
      <c r="B40" s="51" t="s">
        <v>54</v>
      </c>
      <c r="C40" s="52">
        <v>49685</v>
      </c>
      <c r="D40" s="52">
        <v>26154</v>
      </c>
      <c r="E40" s="53">
        <v>15627</v>
      </c>
      <c r="F40" s="53">
        <v>4375</v>
      </c>
      <c r="G40" s="54">
        <v>3.1789999999999998</v>
      </c>
      <c r="H40" s="54">
        <v>5.9779999999999998</v>
      </c>
      <c r="I40" s="55">
        <v>4.88</v>
      </c>
      <c r="J40" s="55">
        <v>4.25</v>
      </c>
      <c r="K40" s="56">
        <v>3.81</v>
      </c>
      <c r="L40" s="56">
        <v>0.94</v>
      </c>
      <c r="M40" s="60"/>
      <c r="N40" s="58"/>
      <c r="O40" s="59">
        <v>4.75</v>
      </c>
    </row>
    <row r="41" spans="1:15" x14ac:dyDescent="0.2">
      <c r="A41" s="50">
        <v>560070</v>
      </c>
      <c r="B41" s="51" t="s">
        <v>55</v>
      </c>
      <c r="C41" s="52">
        <v>156908</v>
      </c>
      <c r="D41" s="52">
        <v>117187</v>
      </c>
      <c r="E41" s="53">
        <v>57606</v>
      </c>
      <c r="F41" s="53">
        <v>18601</v>
      </c>
      <c r="G41" s="54">
        <v>2.7240000000000002</v>
      </c>
      <c r="H41" s="54">
        <v>6.3</v>
      </c>
      <c r="I41" s="55">
        <v>4.0599999999999996</v>
      </c>
      <c r="J41" s="55">
        <v>4.5</v>
      </c>
      <c r="K41" s="56">
        <v>3.09</v>
      </c>
      <c r="L41" s="56">
        <v>1.08</v>
      </c>
      <c r="M41" s="60"/>
      <c r="N41" s="58"/>
      <c r="O41" s="59">
        <v>4.17</v>
      </c>
    </row>
    <row r="42" spans="1:15" x14ac:dyDescent="0.2">
      <c r="A42" s="50">
        <v>560071</v>
      </c>
      <c r="B42" s="51" t="s">
        <v>56</v>
      </c>
      <c r="C42" s="52">
        <v>39875</v>
      </c>
      <c r="D42" s="52">
        <v>38801</v>
      </c>
      <c r="E42" s="53">
        <v>18094</v>
      </c>
      <c r="F42" s="53">
        <v>6009</v>
      </c>
      <c r="G42" s="54">
        <v>2.2040000000000002</v>
      </c>
      <c r="H42" s="54">
        <v>6.4569999999999999</v>
      </c>
      <c r="I42" s="55">
        <v>3.12</v>
      </c>
      <c r="J42" s="55">
        <v>4.63</v>
      </c>
      <c r="K42" s="56">
        <v>0</v>
      </c>
      <c r="L42" s="56">
        <v>1.1599999999999999</v>
      </c>
      <c r="M42" s="60">
        <v>1</v>
      </c>
      <c r="N42" s="58"/>
      <c r="O42" s="59">
        <v>1.1599999999999999</v>
      </c>
    </row>
    <row r="43" spans="1:15" x14ac:dyDescent="0.2">
      <c r="A43" s="50">
        <v>560072</v>
      </c>
      <c r="B43" s="51" t="s">
        <v>57</v>
      </c>
      <c r="C43" s="52">
        <v>39921</v>
      </c>
      <c r="D43" s="52">
        <v>28504</v>
      </c>
      <c r="E43" s="53">
        <v>19776</v>
      </c>
      <c r="F43" s="53">
        <v>5332</v>
      </c>
      <c r="G43" s="54">
        <v>2.0190000000000001</v>
      </c>
      <c r="H43" s="54">
        <v>5.3460000000000001</v>
      </c>
      <c r="I43" s="55">
        <v>2.79</v>
      </c>
      <c r="J43" s="55">
        <v>3.76</v>
      </c>
      <c r="K43" s="56">
        <v>2.2000000000000002</v>
      </c>
      <c r="L43" s="56">
        <v>0.79</v>
      </c>
      <c r="M43" s="60"/>
      <c r="N43" s="58"/>
      <c r="O43" s="59">
        <v>2.99</v>
      </c>
    </row>
    <row r="44" spans="1:15" x14ac:dyDescent="0.2">
      <c r="A44" s="50">
        <v>560073</v>
      </c>
      <c r="B44" s="51" t="s">
        <v>58</v>
      </c>
      <c r="C44" s="52">
        <v>31077</v>
      </c>
      <c r="D44" s="52">
        <v>13536</v>
      </c>
      <c r="E44" s="53">
        <v>11026</v>
      </c>
      <c r="F44" s="53">
        <v>2258</v>
      </c>
      <c r="G44" s="54">
        <v>2.819</v>
      </c>
      <c r="H44" s="54">
        <v>5.9950000000000001</v>
      </c>
      <c r="I44" s="55">
        <v>4.2300000000000004</v>
      </c>
      <c r="J44" s="55">
        <v>4.26</v>
      </c>
      <c r="K44" s="56">
        <v>3.51</v>
      </c>
      <c r="L44" s="56">
        <v>0.72</v>
      </c>
      <c r="M44" s="60"/>
      <c r="N44" s="58"/>
      <c r="O44" s="59">
        <v>4.2300000000000004</v>
      </c>
    </row>
    <row r="45" spans="1:15" x14ac:dyDescent="0.2">
      <c r="A45" s="50">
        <v>560074</v>
      </c>
      <c r="B45" s="51" t="s">
        <v>59</v>
      </c>
      <c r="C45" s="52">
        <v>42221</v>
      </c>
      <c r="D45" s="52">
        <v>30209</v>
      </c>
      <c r="E45" s="53">
        <v>17576</v>
      </c>
      <c r="F45" s="53">
        <v>5522</v>
      </c>
      <c r="G45" s="54">
        <v>2.4020000000000001</v>
      </c>
      <c r="H45" s="54">
        <v>5.4710000000000001</v>
      </c>
      <c r="I45" s="55">
        <v>3.48</v>
      </c>
      <c r="J45" s="55">
        <v>3.85</v>
      </c>
      <c r="K45" s="56">
        <v>2.64</v>
      </c>
      <c r="L45" s="56">
        <v>0.92</v>
      </c>
      <c r="M45" s="60"/>
      <c r="N45" s="58"/>
      <c r="O45" s="59">
        <v>3.56</v>
      </c>
    </row>
    <row r="46" spans="1:15" x14ac:dyDescent="0.2">
      <c r="A46" s="50">
        <v>560075</v>
      </c>
      <c r="B46" s="51" t="s">
        <v>60</v>
      </c>
      <c r="C46" s="52">
        <v>84383</v>
      </c>
      <c r="D46" s="52">
        <v>48136</v>
      </c>
      <c r="E46" s="53">
        <v>29934</v>
      </c>
      <c r="F46" s="53">
        <v>8980</v>
      </c>
      <c r="G46" s="54">
        <v>2.819</v>
      </c>
      <c r="H46" s="54">
        <v>5.36</v>
      </c>
      <c r="I46" s="55">
        <v>4.2300000000000004</v>
      </c>
      <c r="J46" s="55">
        <v>3.77</v>
      </c>
      <c r="K46" s="56">
        <v>3.26</v>
      </c>
      <c r="L46" s="56">
        <v>0.87</v>
      </c>
      <c r="M46" s="60"/>
      <c r="N46" s="58"/>
      <c r="O46" s="59">
        <v>4.13</v>
      </c>
    </row>
    <row r="47" spans="1:15" x14ac:dyDescent="0.2">
      <c r="A47" s="50">
        <v>560076</v>
      </c>
      <c r="B47" s="51" t="s">
        <v>61</v>
      </c>
      <c r="C47" s="52">
        <v>11834</v>
      </c>
      <c r="D47" s="52">
        <v>9805</v>
      </c>
      <c r="E47" s="53">
        <v>9082</v>
      </c>
      <c r="F47" s="53">
        <v>2493</v>
      </c>
      <c r="G47" s="54">
        <v>1.3029999999999999</v>
      </c>
      <c r="H47" s="54">
        <v>3.9329999999999998</v>
      </c>
      <c r="I47" s="55">
        <v>1.49</v>
      </c>
      <c r="J47" s="55">
        <v>2.65</v>
      </c>
      <c r="K47" s="56">
        <v>1.1599999999999999</v>
      </c>
      <c r="L47" s="56">
        <v>0.57999999999999996</v>
      </c>
      <c r="M47" s="60"/>
      <c r="N47" s="58"/>
      <c r="O47" s="59">
        <v>1.74</v>
      </c>
    </row>
    <row r="48" spans="1:15" x14ac:dyDescent="0.2">
      <c r="A48" s="50">
        <v>560077</v>
      </c>
      <c r="B48" s="51" t="s">
        <v>62</v>
      </c>
      <c r="C48" s="52">
        <v>29165</v>
      </c>
      <c r="D48" s="52">
        <v>12629</v>
      </c>
      <c r="E48" s="53">
        <v>10820</v>
      </c>
      <c r="F48" s="53">
        <v>2185</v>
      </c>
      <c r="G48" s="54">
        <v>2.6949999999999998</v>
      </c>
      <c r="H48" s="54">
        <v>5.78</v>
      </c>
      <c r="I48" s="55">
        <v>4.01</v>
      </c>
      <c r="J48" s="55">
        <v>4.0999999999999996</v>
      </c>
      <c r="K48" s="56">
        <v>3.33</v>
      </c>
      <c r="L48" s="56">
        <v>0.7</v>
      </c>
      <c r="M48" s="60"/>
      <c r="N48" s="58"/>
      <c r="O48" s="59">
        <v>4.03</v>
      </c>
    </row>
    <row r="49" spans="1:15" x14ac:dyDescent="0.2">
      <c r="A49" s="50">
        <v>560078</v>
      </c>
      <c r="B49" s="51" t="s">
        <v>63</v>
      </c>
      <c r="C49" s="52">
        <v>75966</v>
      </c>
      <c r="D49" s="52">
        <v>47958</v>
      </c>
      <c r="E49" s="53">
        <v>34322</v>
      </c>
      <c r="F49" s="53">
        <v>11356</v>
      </c>
      <c r="G49" s="54">
        <v>2.2130000000000001</v>
      </c>
      <c r="H49" s="54">
        <v>4.2229999999999999</v>
      </c>
      <c r="I49" s="55">
        <v>3.14</v>
      </c>
      <c r="J49" s="55">
        <v>2.88</v>
      </c>
      <c r="K49" s="56">
        <v>2.36</v>
      </c>
      <c r="L49" s="56">
        <v>0.72</v>
      </c>
      <c r="M49" s="60"/>
      <c r="N49" s="58"/>
      <c r="O49" s="59">
        <v>3.08</v>
      </c>
    </row>
    <row r="50" spans="1:15" x14ac:dyDescent="0.2">
      <c r="A50" s="50">
        <v>560079</v>
      </c>
      <c r="B50" s="51" t="s">
        <v>64</v>
      </c>
      <c r="C50" s="52">
        <v>95692</v>
      </c>
      <c r="D50" s="52">
        <v>63857</v>
      </c>
      <c r="E50" s="53">
        <v>33332</v>
      </c>
      <c r="F50" s="53">
        <v>9665</v>
      </c>
      <c r="G50" s="54">
        <v>2.871</v>
      </c>
      <c r="H50" s="54">
        <v>6.6070000000000002</v>
      </c>
      <c r="I50" s="55">
        <v>4.33</v>
      </c>
      <c r="J50" s="55">
        <v>4.74</v>
      </c>
      <c r="K50" s="56">
        <v>3.38</v>
      </c>
      <c r="L50" s="56">
        <v>1.04</v>
      </c>
      <c r="M50" s="60"/>
      <c r="N50" s="58"/>
      <c r="O50" s="59">
        <v>4.42</v>
      </c>
    </row>
    <row r="51" spans="1:15" x14ac:dyDescent="0.2">
      <c r="A51" s="50">
        <v>560080</v>
      </c>
      <c r="B51" s="51" t="s">
        <v>65</v>
      </c>
      <c r="C51" s="52">
        <v>34703</v>
      </c>
      <c r="D51" s="52">
        <v>31504</v>
      </c>
      <c r="E51" s="53">
        <v>17552</v>
      </c>
      <c r="F51" s="53">
        <v>5229</v>
      </c>
      <c r="G51" s="54">
        <v>1.9770000000000001</v>
      </c>
      <c r="H51" s="54">
        <v>6.0250000000000004</v>
      </c>
      <c r="I51" s="55">
        <v>2.71</v>
      </c>
      <c r="J51" s="55">
        <v>4.29</v>
      </c>
      <c r="K51" s="56">
        <v>2.09</v>
      </c>
      <c r="L51" s="56">
        <v>0.99</v>
      </c>
      <c r="M51" s="60"/>
      <c r="N51" s="58"/>
      <c r="O51" s="59">
        <v>3.08</v>
      </c>
    </row>
    <row r="52" spans="1:15" x14ac:dyDescent="0.2">
      <c r="A52" s="50">
        <v>560081</v>
      </c>
      <c r="B52" s="51" t="s">
        <v>66</v>
      </c>
      <c r="C52" s="52">
        <v>30689</v>
      </c>
      <c r="D52" s="52">
        <v>31102</v>
      </c>
      <c r="E52" s="53">
        <v>19936</v>
      </c>
      <c r="F52" s="53">
        <v>6499</v>
      </c>
      <c r="G52" s="54">
        <v>1.5389999999999999</v>
      </c>
      <c r="H52" s="54">
        <v>4.7859999999999996</v>
      </c>
      <c r="I52" s="55">
        <v>1.92</v>
      </c>
      <c r="J52" s="55">
        <v>3.32</v>
      </c>
      <c r="K52" s="56">
        <v>1.44</v>
      </c>
      <c r="L52" s="56">
        <v>0.83</v>
      </c>
      <c r="M52" s="60"/>
      <c r="N52" s="58"/>
      <c r="O52" s="59">
        <v>2.27</v>
      </c>
    </row>
    <row r="53" spans="1:15" x14ac:dyDescent="0.2">
      <c r="A53" s="50">
        <v>560082</v>
      </c>
      <c r="B53" s="51" t="s">
        <v>67</v>
      </c>
      <c r="C53" s="52">
        <v>37770</v>
      </c>
      <c r="D53" s="52">
        <v>24244</v>
      </c>
      <c r="E53" s="53">
        <v>15624</v>
      </c>
      <c r="F53" s="53">
        <v>3934</v>
      </c>
      <c r="G53" s="54">
        <v>2.4169999999999998</v>
      </c>
      <c r="H53" s="54">
        <v>6.1630000000000003</v>
      </c>
      <c r="I53" s="55">
        <v>3.51</v>
      </c>
      <c r="J53" s="55">
        <v>4.4000000000000004</v>
      </c>
      <c r="K53" s="56">
        <v>2.81</v>
      </c>
      <c r="L53" s="56">
        <v>0.88</v>
      </c>
      <c r="M53" s="60"/>
      <c r="N53" s="58"/>
      <c r="O53" s="59">
        <v>3.69</v>
      </c>
    </row>
    <row r="54" spans="1:15" x14ac:dyDescent="0.2">
      <c r="A54" s="50">
        <v>560083</v>
      </c>
      <c r="B54" s="51" t="s">
        <v>68</v>
      </c>
      <c r="C54" s="52">
        <v>37062</v>
      </c>
      <c r="D54" s="52">
        <v>22814</v>
      </c>
      <c r="E54" s="53">
        <v>14203</v>
      </c>
      <c r="F54" s="53">
        <v>3315</v>
      </c>
      <c r="G54" s="54">
        <v>2.609</v>
      </c>
      <c r="H54" s="54">
        <v>6.8819999999999997</v>
      </c>
      <c r="I54" s="55">
        <v>3.85</v>
      </c>
      <c r="J54" s="55">
        <v>4.96</v>
      </c>
      <c r="K54" s="56">
        <v>3.12</v>
      </c>
      <c r="L54" s="56">
        <v>0.94</v>
      </c>
      <c r="M54" s="60"/>
      <c r="N54" s="58"/>
      <c r="O54" s="59">
        <v>4.0599999999999996</v>
      </c>
    </row>
    <row r="55" spans="1:15" x14ac:dyDescent="0.2">
      <c r="A55" s="50">
        <v>560084</v>
      </c>
      <c r="B55" s="51" t="s">
        <v>69</v>
      </c>
      <c r="C55" s="52">
        <v>33748</v>
      </c>
      <c r="D55" s="52">
        <v>27173</v>
      </c>
      <c r="E55" s="53">
        <v>21040</v>
      </c>
      <c r="F55" s="53">
        <v>7238</v>
      </c>
      <c r="G55" s="54">
        <v>1.6040000000000001</v>
      </c>
      <c r="H55" s="54">
        <v>3.754</v>
      </c>
      <c r="I55" s="55">
        <v>2.0299999999999998</v>
      </c>
      <c r="J55" s="55">
        <v>2.5099999999999998</v>
      </c>
      <c r="K55" s="56">
        <v>1.5</v>
      </c>
      <c r="L55" s="56">
        <v>0.65</v>
      </c>
      <c r="M55" s="60"/>
      <c r="N55" s="58"/>
      <c r="O55" s="59">
        <v>2.15</v>
      </c>
    </row>
    <row r="56" spans="1:15" ht="25.5" x14ac:dyDescent="0.2">
      <c r="A56" s="50">
        <v>560085</v>
      </c>
      <c r="B56" s="51" t="s">
        <v>70</v>
      </c>
      <c r="C56" s="52">
        <v>17947</v>
      </c>
      <c r="D56" s="52">
        <v>1208</v>
      </c>
      <c r="E56" s="53">
        <v>9532</v>
      </c>
      <c r="F56" s="53">
        <v>355</v>
      </c>
      <c r="G56" s="54">
        <v>1.883</v>
      </c>
      <c r="H56" s="54">
        <v>3.403</v>
      </c>
      <c r="I56" s="55">
        <v>2.54</v>
      </c>
      <c r="J56" s="55">
        <v>2.2400000000000002</v>
      </c>
      <c r="K56" s="56">
        <v>2.44</v>
      </c>
      <c r="L56" s="56">
        <v>0.09</v>
      </c>
      <c r="M56" s="60"/>
      <c r="N56" s="58"/>
      <c r="O56" s="59">
        <v>2.5299999999999998</v>
      </c>
    </row>
    <row r="57" spans="1:15" ht="25.5" x14ac:dyDescent="0.2">
      <c r="A57" s="50">
        <v>560086</v>
      </c>
      <c r="B57" s="51" t="s">
        <v>71</v>
      </c>
      <c r="C57" s="52">
        <v>42131</v>
      </c>
      <c r="D57" s="52">
        <v>2526</v>
      </c>
      <c r="E57" s="53">
        <v>18183</v>
      </c>
      <c r="F57" s="53">
        <v>663</v>
      </c>
      <c r="G57" s="54">
        <v>2.3170000000000002</v>
      </c>
      <c r="H57" s="54">
        <v>3.81</v>
      </c>
      <c r="I57" s="55">
        <v>3.32</v>
      </c>
      <c r="J57" s="55">
        <v>2.5499999999999998</v>
      </c>
      <c r="K57" s="56">
        <v>3.19</v>
      </c>
      <c r="L57" s="56">
        <v>0.1</v>
      </c>
      <c r="M57" s="60"/>
      <c r="N57" s="58"/>
      <c r="O57" s="59">
        <v>3.29</v>
      </c>
    </row>
    <row r="58" spans="1:15" x14ac:dyDescent="0.2">
      <c r="A58" s="50">
        <v>560087</v>
      </c>
      <c r="B58" s="51" t="s">
        <v>72</v>
      </c>
      <c r="C58" s="52">
        <v>59526</v>
      </c>
      <c r="D58" s="52">
        <v>3</v>
      </c>
      <c r="E58" s="53">
        <v>23986</v>
      </c>
      <c r="F58" s="53">
        <v>1</v>
      </c>
      <c r="G58" s="54">
        <v>2.4820000000000002</v>
      </c>
      <c r="H58" s="54">
        <v>0</v>
      </c>
      <c r="I58" s="55">
        <v>3.62</v>
      </c>
      <c r="J58" s="55">
        <v>0</v>
      </c>
      <c r="K58" s="56">
        <v>3.62</v>
      </c>
      <c r="L58" s="56">
        <v>0</v>
      </c>
      <c r="M58" s="60"/>
      <c r="N58" s="58"/>
      <c r="O58" s="59">
        <v>3.62</v>
      </c>
    </row>
    <row r="59" spans="1:15" ht="25.5" x14ac:dyDescent="0.2">
      <c r="A59" s="50">
        <v>560088</v>
      </c>
      <c r="B59" s="51" t="s">
        <v>73</v>
      </c>
      <c r="C59" s="52">
        <v>10475</v>
      </c>
      <c r="D59" s="52">
        <v>0</v>
      </c>
      <c r="E59" s="53">
        <v>5654</v>
      </c>
      <c r="F59" s="53">
        <v>0</v>
      </c>
      <c r="G59" s="54">
        <v>1.853</v>
      </c>
      <c r="H59" s="54">
        <v>0</v>
      </c>
      <c r="I59" s="55">
        <v>2.48</v>
      </c>
      <c r="J59" s="55">
        <v>0</v>
      </c>
      <c r="K59" s="56">
        <v>2.48</v>
      </c>
      <c r="L59" s="56">
        <v>0</v>
      </c>
      <c r="M59" s="60"/>
      <c r="N59" s="58"/>
      <c r="O59" s="59">
        <v>2.48</v>
      </c>
    </row>
    <row r="60" spans="1:15" ht="25.5" x14ac:dyDescent="0.2">
      <c r="A60" s="50">
        <v>560089</v>
      </c>
      <c r="B60" s="51" t="s">
        <v>74</v>
      </c>
      <c r="C60" s="52">
        <v>17630</v>
      </c>
      <c r="D60" s="52">
        <v>3</v>
      </c>
      <c r="E60" s="53">
        <v>3760</v>
      </c>
      <c r="F60" s="53">
        <v>0</v>
      </c>
      <c r="G60" s="54">
        <v>4.6890000000000001</v>
      </c>
      <c r="H60" s="54">
        <v>0</v>
      </c>
      <c r="I60" s="55">
        <v>5</v>
      </c>
      <c r="J60" s="55">
        <v>0</v>
      </c>
      <c r="K60" s="56">
        <v>5</v>
      </c>
      <c r="L60" s="56">
        <v>0</v>
      </c>
      <c r="M60" s="60"/>
      <c r="N60" s="58"/>
      <c r="O60" s="59">
        <v>5</v>
      </c>
    </row>
    <row r="61" spans="1:15" ht="25.5" x14ac:dyDescent="0.2">
      <c r="A61" s="50">
        <v>560096</v>
      </c>
      <c r="B61" s="51" t="s">
        <v>75</v>
      </c>
      <c r="C61" s="52">
        <v>234</v>
      </c>
      <c r="D61" s="52">
        <v>77</v>
      </c>
      <c r="E61" s="53">
        <v>488</v>
      </c>
      <c r="F61" s="53">
        <v>32</v>
      </c>
      <c r="G61" s="54">
        <v>0.48</v>
      </c>
      <c r="H61" s="54">
        <v>2.4060000000000001</v>
      </c>
      <c r="I61" s="55">
        <v>0</v>
      </c>
      <c r="J61" s="55">
        <v>1.45</v>
      </c>
      <c r="K61" s="56">
        <v>0</v>
      </c>
      <c r="L61" s="56">
        <v>0.09</v>
      </c>
      <c r="M61" s="57"/>
      <c r="N61" s="58"/>
      <c r="O61" s="59">
        <v>0.09</v>
      </c>
    </row>
    <row r="62" spans="1:15" x14ac:dyDescent="0.2">
      <c r="A62" s="50">
        <v>560098</v>
      </c>
      <c r="B62" s="51" t="s">
        <v>76</v>
      </c>
      <c r="C62" s="52">
        <v>3589</v>
      </c>
      <c r="D62" s="52">
        <v>0</v>
      </c>
      <c r="E62" s="53">
        <v>6288</v>
      </c>
      <c r="F62" s="53">
        <v>0</v>
      </c>
      <c r="G62" s="54">
        <v>0.57099999999999995</v>
      </c>
      <c r="H62" s="54">
        <v>0</v>
      </c>
      <c r="I62" s="55">
        <v>0.16</v>
      </c>
      <c r="J62" s="55">
        <v>0</v>
      </c>
      <c r="K62" s="56">
        <v>0.16</v>
      </c>
      <c r="L62" s="56">
        <v>0</v>
      </c>
      <c r="M62" s="57"/>
      <c r="N62" s="58"/>
      <c r="O62" s="59">
        <v>0.16</v>
      </c>
    </row>
    <row r="63" spans="1:15" ht="25.5" x14ac:dyDescent="0.2">
      <c r="A63" s="50">
        <v>560099</v>
      </c>
      <c r="B63" s="51" t="s">
        <v>77</v>
      </c>
      <c r="C63" s="52">
        <v>1353</v>
      </c>
      <c r="D63" s="52">
        <v>85</v>
      </c>
      <c r="E63" s="53">
        <v>2330</v>
      </c>
      <c r="F63" s="53">
        <v>155</v>
      </c>
      <c r="G63" s="54">
        <v>0.58099999999999996</v>
      </c>
      <c r="H63" s="54">
        <v>0.54800000000000004</v>
      </c>
      <c r="I63" s="55">
        <v>0.18</v>
      </c>
      <c r="J63" s="55">
        <v>0</v>
      </c>
      <c r="K63" s="56">
        <v>0.17</v>
      </c>
      <c r="L63" s="56">
        <v>0</v>
      </c>
      <c r="M63" s="57"/>
      <c r="N63" s="58"/>
      <c r="O63" s="59">
        <v>0.17</v>
      </c>
    </row>
    <row r="64" spans="1:15" ht="38.25" x14ac:dyDescent="0.2">
      <c r="A64" s="50">
        <v>560206</v>
      </c>
      <c r="B64" s="51" t="s">
        <v>31</v>
      </c>
      <c r="C64" s="52">
        <v>179736</v>
      </c>
      <c r="D64" s="52">
        <v>125</v>
      </c>
      <c r="E64" s="53">
        <v>74282</v>
      </c>
      <c r="F64" s="53">
        <v>54</v>
      </c>
      <c r="G64" s="54">
        <v>2.42</v>
      </c>
      <c r="H64" s="54">
        <v>2.3149999999999999</v>
      </c>
      <c r="I64" s="55">
        <v>3.51</v>
      </c>
      <c r="J64" s="55">
        <v>1.38</v>
      </c>
      <c r="K64" s="56">
        <v>3.51</v>
      </c>
      <c r="L64" s="56">
        <v>0</v>
      </c>
      <c r="M64" s="57"/>
      <c r="N64" s="58"/>
      <c r="O64" s="59">
        <v>3.51</v>
      </c>
    </row>
    <row r="65" spans="1:17" ht="38.25" x14ac:dyDescent="0.2">
      <c r="A65" s="61">
        <v>560214</v>
      </c>
      <c r="B65" s="51" t="s">
        <v>36</v>
      </c>
      <c r="C65" s="52">
        <v>225390</v>
      </c>
      <c r="D65" s="52">
        <v>155218</v>
      </c>
      <c r="E65" s="53">
        <v>82726</v>
      </c>
      <c r="F65" s="53">
        <v>26311</v>
      </c>
      <c r="G65" s="54">
        <v>2.7250000000000001</v>
      </c>
      <c r="H65" s="54">
        <v>5.899</v>
      </c>
      <c r="I65" s="55">
        <v>4.0599999999999996</v>
      </c>
      <c r="J65" s="55">
        <v>4.1900000000000004</v>
      </c>
      <c r="K65" s="56">
        <v>3.09</v>
      </c>
      <c r="L65" s="56">
        <v>1.01</v>
      </c>
      <c r="M65" s="62"/>
      <c r="N65" s="58"/>
      <c r="O65" s="59">
        <v>4.0999999999999996</v>
      </c>
    </row>
    <row r="66" spans="1:17" s="70" customFormat="1" x14ac:dyDescent="0.2">
      <c r="A66" s="63"/>
      <c r="B66" s="64" t="s">
        <v>375</v>
      </c>
      <c r="C66" s="52">
        <v>3849974</v>
      </c>
      <c r="D66" s="52">
        <v>2887922</v>
      </c>
      <c r="E66" s="52">
        <v>1497034</v>
      </c>
      <c r="F66" s="52">
        <v>429652</v>
      </c>
      <c r="G66" s="54">
        <v>2.5720000000000001</v>
      </c>
      <c r="H66" s="54">
        <v>6.7220000000000004</v>
      </c>
      <c r="I66" s="65"/>
      <c r="J66" s="66"/>
      <c r="K66" s="56"/>
      <c r="L66" s="67"/>
      <c r="M66" s="68"/>
      <c r="N66" s="58"/>
      <c r="O66" s="69"/>
      <c r="Q66"/>
    </row>
    <row r="67" spans="1:17" x14ac:dyDescent="0.2">
      <c r="D67" s="71"/>
    </row>
  </sheetData>
  <mergeCells count="11">
    <mergeCell ref="K1:O1"/>
    <mergeCell ref="M4:N4"/>
    <mergeCell ref="A2:O2"/>
    <mergeCell ref="A3:L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12" zoomScaleNormal="100" zoomScaleSheetLayoutView="112" workbookViewId="0">
      <selection activeCell="B28" sqref="B27:B28"/>
    </sheetView>
  </sheetViews>
  <sheetFormatPr defaultColWidth="10.6640625" defaultRowHeight="11.25" x14ac:dyDescent="0.2"/>
  <cols>
    <col min="1" max="1" width="46.6640625" style="1" customWidth="1"/>
    <col min="2" max="2" width="16.1640625" customWidth="1"/>
    <col min="3" max="3" width="32.1640625" customWidth="1"/>
  </cols>
  <sheetData>
    <row r="1" spans="1:3" ht="48" customHeight="1" x14ac:dyDescent="0.25">
      <c r="A1" s="206"/>
      <c r="B1" s="255" t="s">
        <v>500</v>
      </c>
      <c r="C1" s="255"/>
    </row>
    <row r="2" spans="1:3" ht="60" customHeight="1" x14ac:dyDescent="0.2">
      <c r="A2" s="256" t="s">
        <v>498</v>
      </c>
      <c r="B2" s="256"/>
      <c r="C2" s="256"/>
    </row>
    <row r="3" spans="1:3" ht="15.75" x14ac:dyDescent="0.2">
      <c r="A3" s="257" t="s">
        <v>499</v>
      </c>
      <c r="B3" s="253" t="s">
        <v>484</v>
      </c>
      <c r="C3" s="254"/>
    </row>
    <row r="4" spans="1:3" ht="15" x14ac:dyDescent="0.2">
      <c r="A4" s="258"/>
      <c r="B4" s="207" t="s">
        <v>435</v>
      </c>
      <c r="C4" s="207" t="s">
        <v>436</v>
      </c>
    </row>
    <row r="5" spans="1:3" ht="15.75" x14ac:dyDescent="0.2">
      <c r="A5" s="208" t="s">
        <v>461</v>
      </c>
      <c r="B5" s="215">
        <f>B6+B7+B13+B19</f>
        <v>14964</v>
      </c>
      <c r="C5" s="216">
        <f>C6+C7+C13+C19</f>
        <v>18466407</v>
      </c>
    </row>
    <row r="6" spans="1:3" ht="15.75" x14ac:dyDescent="0.25">
      <c r="A6" s="211" t="s">
        <v>486</v>
      </c>
      <c r="B6" s="209">
        <v>2998</v>
      </c>
      <c r="C6" s="210">
        <v>3700668</v>
      </c>
    </row>
    <row r="7" spans="1:3" ht="15.75" x14ac:dyDescent="0.25">
      <c r="A7" s="211" t="s">
        <v>487</v>
      </c>
      <c r="B7" s="209">
        <f>SUM(B8:B12)</f>
        <v>4114</v>
      </c>
      <c r="C7" s="210">
        <f>SUM(C8:C12)</f>
        <v>5077567</v>
      </c>
    </row>
    <row r="8" spans="1:3" ht="12.75" x14ac:dyDescent="0.2">
      <c r="A8" s="212" t="s">
        <v>81</v>
      </c>
      <c r="B8" s="213">
        <v>1092</v>
      </c>
      <c r="C8" s="214">
        <v>1347775</v>
      </c>
    </row>
    <row r="9" spans="1:3" ht="12.75" x14ac:dyDescent="0.2">
      <c r="A9" s="212" t="s">
        <v>475</v>
      </c>
      <c r="B9" s="213">
        <v>10</v>
      </c>
      <c r="C9" s="214">
        <v>13663</v>
      </c>
    </row>
    <row r="10" spans="1:3" ht="12.75" x14ac:dyDescent="0.2">
      <c r="A10" s="212" t="s">
        <v>6</v>
      </c>
      <c r="B10" s="213">
        <v>2342</v>
      </c>
      <c r="C10" s="214">
        <v>2890251</v>
      </c>
    </row>
    <row r="11" spans="1:3" ht="12.75" x14ac:dyDescent="0.2">
      <c r="A11" s="212" t="s">
        <v>488</v>
      </c>
      <c r="B11" s="213">
        <v>583</v>
      </c>
      <c r="C11" s="214">
        <v>719144</v>
      </c>
    </row>
    <row r="12" spans="1:3" ht="12.75" x14ac:dyDescent="0.2">
      <c r="A12" s="212" t="s">
        <v>476</v>
      </c>
      <c r="B12" s="213">
        <v>87</v>
      </c>
      <c r="C12" s="214">
        <v>106734</v>
      </c>
    </row>
    <row r="13" spans="1:3" ht="15.75" x14ac:dyDescent="0.25">
      <c r="A13" s="211" t="s">
        <v>489</v>
      </c>
      <c r="B13" s="209">
        <f>SUM(B14:B18)</f>
        <v>3820</v>
      </c>
      <c r="C13" s="210">
        <f>SUM(C14:C18)</f>
        <v>4713320</v>
      </c>
    </row>
    <row r="14" spans="1:3" ht="12.75" x14ac:dyDescent="0.2">
      <c r="A14" s="212" t="s">
        <v>81</v>
      </c>
      <c r="B14" s="213">
        <v>940</v>
      </c>
      <c r="C14" s="214">
        <v>1158708</v>
      </c>
    </row>
    <row r="15" spans="1:3" ht="12.75" x14ac:dyDescent="0.2">
      <c r="A15" s="212" t="s">
        <v>475</v>
      </c>
      <c r="B15" s="213">
        <v>15</v>
      </c>
      <c r="C15" s="214">
        <v>18715</v>
      </c>
    </row>
    <row r="16" spans="1:3" ht="12.75" x14ac:dyDescent="0.2">
      <c r="A16" s="212" t="s">
        <v>6</v>
      </c>
      <c r="B16" s="213">
        <v>2296</v>
      </c>
      <c r="C16" s="214">
        <v>2834197</v>
      </c>
    </row>
    <row r="17" spans="1:3" ht="12.75" x14ac:dyDescent="0.2">
      <c r="A17" s="212" t="s">
        <v>488</v>
      </c>
      <c r="B17" s="213">
        <v>504</v>
      </c>
      <c r="C17" s="214">
        <v>621354</v>
      </c>
    </row>
    <row r="18" spans="1:3" ht="12.75" x14ac:dyDescent="0.2">
      <c r="A18" s="212" t="s">
        <v>476</v>
      </c>
      <c r="B18" s="213">
        <v>65</v>
      </c>
      <c r="C18" s="214">
        <v>80346</v>
      </c>
    </row>
    <row r="19" spans="1:3" ht="15.75" x14ac:dyDescent="0.25">
      <c r="A19" s="211" t="s">
        <v>490</v>
      </c>
      <c r="B19" s="209">
        <v>4032</v>
      </c>
      <c r="C19" s="210">
        <v>4974852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view="pageBreakPreview" zoomScale="98" zoomScaleNormal="100" zoomScaleSheetLayoutView="98" workbookViewId="0">
      <selection activeCell="C26" sqref="C26"/>
    </sheetView>
  </sheetViews>
  <sheetFormatPr defaultRowHeight="11.25" x14ac:dyDescent="0.2"/>
  <cols>
    <col min="1" max="1" width="42" customWidth="1"/>
    <col min="2" max="2" width="12.5" customWidth="1"/>
    <col min="3" max="3" width="19.5" customWidth="1"/>
    <col min="5" max="5" width="15.5" customWidth="1"/>
    <col min="7" max="7" width="16.6640625" customWidth="1"/>
  </cols>
  <sheetData>
    <row r="1" spans="1:9" ht="42" customHeight="1" x14ac:dyDescent="0.2">
      <c r="E1" s="262" t="s">
        <v>480</v>
      </c>
      <c r="F1" s="262"/>
      <c r="G1" s="262"/>
      <c r="H1" s="175"/>
    </row>
    <row r="2" spans="1:9" ht="42" customHeight="1" x14ac:dyDescent="0.2">
      <c r="A2" s="263" t="s">
        <v>481</v>
      </c>
      <c r="B2" s="263"/>
      <c r="C2" s="263"/>
      <c r="D2" s="263"/>
      <c r="E2" s="263"/>
      <c r="F2" s="263"/>
      <c r="G2" s="263"/>
    </row>
    <row r="3" spans="1:9" ht="35.25" customHeight="1" x14ac:dyDescent="0.2">
      <c r="A3" s="249" t="s">
        <v>456</v>
      </c>
      <c r="B3" s="251" t="s">
        <v>457</v>
      </c>
      <c r="C3" s="252"/>
      <c r="D3" s="264" t="s">
        <v>458</v>
      </c>
      <c r="E3" s="264"/>
      <c r="F3" s="251" t="s">
        <v>459</v>
      </c>
      <c r="G3" s="252"/>
    </row>
    <row r="4" spans="1:9" ht="15.75" x14ac:dyDescent="0.2">
      <c r="A4" s="250"/>
      <c r="B4" s="176" t="s">
        <v>435</v>
      </c>
      <c r="C4" s="176" t="s">
        <v>436</v>
      </c>
      <c r="D4" s="176" t="s">
        <v>435</v>
      </c>
      <c r="E4" s="176" t="s">
        <v>436</v>
      </c>
      <c r="F4" s="176" t="s">
        <v>435</v>
      </c>
      <c r="G4" s="176" t="s">
        <v>436</v>
      </c>
    </row>
    <row r="5" spans="1:9" ht="15.75" x14ac:dyDescent="0.25">
      <c r="A5" s="259" t="s">
        <v>460</v>
      </c>
      <c r="B5" s="260"/>
      <c r="C5" s="260"/>
      <c r="D5" s="260"/>
      <c r="E5" s="260"/>
      <c r="F5" s="260"/>
      <c r="G5" s="261"/>
    </row>
    <row r="6" spans="1:9" ht="15.75" x14ac:dyDescent="0.2">
      <c r="A6" s="177" t="s">
        <v>461</v>
      </c>
      <c r="B6" s="178">
        <f>SUM(B7:B10)</f>
        <v>14964</v>
      </c>
      <c r="C6" s="178">
        <f t="shared" ref="C6:G6" si="0">SUM(C7:C10)</f>
        <v>18466407</v>
      </c>
      <c r="D6" s="178">
        <f t="shared" si="0"/>
        <v>0</v>
      </c>
      <c r="E6" s="178">
        <f t="shared" si="0"/>
        <v>0</v>
      </c>
      <c r="F6" s="178">
        <f t="shared" si="0"/>
        <v>14964</v>
      </c>
      <c r="G6" s="178">
        <f t="shared" si="0"/>
        <v>18466407</v>
      </c>
    </row>
    <row r="7" spans="1:9" ht="15.75" x14ac:dyDescent="0.2">
      <c r="A7" s="179" t="s">
        <v>462</v>
      </c>
      <c r="B7" s="180">
        <v>2998</v>
      </c>
      <c r="C7" s="180">
        <v>3700668</v>
      </c>
      <c r="D7" s="181"/>
      <c r="E7" s="181"/>
      <c r="F7" s="182">
        <f>B7+D7</f>
        <v>2998</v>
      </c>
      <c r="G7" s="182">
        <f>C7+E7</f>
        <v>3700668</v>
      </c>
    </row>
    <row r="8" spans="1:9" ht="15.75" x14ac:dyDescent="0.2">
      <c r="A8" s="179" t="s">
        <v>463</v>
      </c>
      <c r="B8" s="180">
        <v>3754</v>
      </c>
      <c r="C8" s="180">
        <v>4633221</v>
      </c>
      <c r="D8" s="203">
        <f>627-267</f>
        <v>360</v>
      </c>
      <c r="E8" s="182">
        <v>444346</v>
      </c>
      <c r="F8" s="182">
        <f t="shared" ref="F8:G10" si="1">B8+D8</f>
        <v>4114</v>
      </c>
      <c r="G8" s="182">
        <f>C8+E8</f>
        <v>5077567</v>
      </c>
    </row>
    <row r="9" spans="1:9" ht="15.75" x14ac:dyDescent="0.2">
      <c r="A9" s="179" t="s">
        <v>464</v>
      </c>
      <c r="B9" s="180">
        <v>4180</v>
      </c>
      <c r="C9" s="180">
        <v>5157666</v>
      </c>
      <c r="D9" s="203">
        <f>-627+267</f>
        <v>-360</v>
      </c>
      <c r="E9" s="182">
        <v>-444346</v>
      </c>
      <c r="F9" s="182">
        <f t="shared" si="1"/>
        <v>3820</v>
      </c>
      <c r="G9" s="182">
        <f t="shared" si="1"/>
        <v>4713320</v>
      </c>
    </row>
    <row r="10" spans="1:9" ht="15.75" x14ac:dyDescent="0.2">
      <c r="A10" s="179" t="s">
        <v>465</v>
      </c>
      <c r="B10" s="180">
        <v>4032</v>
      </c>
      <c r="C10" s="180">
        <v>4974852</v>
      </c>
      <c r="D10" s="181"/>
      <c r="E10" s="181"/>
      <c r="F10" s="182">
        <f t="shared" si="1"/>
        <v>4032</v>
      </c>
      <c r="G10" s="182">
        <f t="shared" si="1"/>
        <v>4974852</v>
      </c>
    </row>
    <row r="11" spans="1:9" ht="15" hidden="1" x14ac:dyDescent="0.25">
      <c r="A11" s="183" t="s">
        <v>466</v>
      </c>
      <c r="B11" s="184"/>
      <c r="C11" s="185">
        <f>(C7+C8)/(B7+B8)</f>
        <v>1234</v>
      </c>
      <c r="D11" s="186"/>
      <c r="E11" s="187"/>
      <c r="F11" s="186"/>
      <c r="G11" s="184"/>
      <c r="H11" s="184"/>
    </row>
    <row r="12" spans="1:9" ht="15" hidden="1" x14ac:dyDescent="0.25">
      <c r="A12" s="183" t="s">
        <v>467</v>
      </c>
      <c r="B12" s="184"/>
      <c r="C12" s="185">
        <f>(C9+C10)/(B9+B10)</f>
        <v>1234</v>
      </c>
      <c r="D12" s="186"/>
      <c r="E12" s="188"/>
      <c r="F12" s="186"/>
      <c r="G12" s="184"/>
      <c r="H12" s="184"/>
    </row>
    <row r="13" spans="1:9" ht="15" hidden="1" x14ac:dyDescent="0.25">
      <c r="A13" s="183" t="s">
        <v>468</v>
      </c>
      <c r="B13" s="184"/>
      <c r="C13" s="185" t="e">
        <f>#REF!/#REF!</f>
        <v>#REF!</v>
      </c>
      <c r="D13" s="186"/>
      <c r="E13" s="187"/>
      <c r="F13" s="186"/>
      <c r="G13" s="184"/>
      <c r="H13" s="184"/>
    </row>
    <row r="14" spans="1:9" ht="15" hidden="1" x14ac:dyDescent="0.25">
      <c r="A14" s="184"/>
      <c r="B14" s="184"/>
      <c r="C14" s="187"/>
      <c r="D14" s="186"/>
      <c r="E14" s="187"/>
      <c r="F14" s="186"/>
      <c r="G14" s="184"/>
      <c r="H14" s="184"/>
      <c r="I14" s="184"/>
    </row>
    <row r="15" spans="1:9" ht="15" hidden="1" x14ac:dyDescent="0.25">
      <c r="A15" s="184" t="s">
        <v>469</v>
      </c>
      <c r="B15" s="184"/>
      <c r="C15" s="187">
        <f>444346/627</f>
        <v>709</v>
      </c>
      <c r="D15" s="186"/>
      <c r="E15" s="187"/>
      <c r="F15" s="186"/>
      <c r="G15" s="184"/>
      <c r="H15" s="184"/>
    </row>
    <row r="16" spans="1:9" ht="15" hidden="1" x14ac:dyDescent="0.25">
      <c r="A16" s="184"/>
      <c r="B16" s="184"/>
      <c r="C16" s="184"/>
      <c r="D16" s="184"/>
      <c r="E16" s="187"/>
      <c r="F16" s="184"/>
      <c r="G16" s="184"/>
      <c r="H16" s="184"/>
    </row>
    <row r="17" spans="1:8" ht="15" hidden="1" x14ac:dyDescent="0.25">
      <c r="A17" s="183" t="s">
        <v>470</v>
      </c>
      <c r="B17" s="184"/>
      <c r="C17" s="185">
        <f>E8/C11</f>
        <v>360</v>
      </c>
      <c r="D17" s="184"/>
      <c r="E17" s="184"/>
      <c r="F17" s="184"/>
      <c r="G17" s="184"/>
      <c r="H17" s="184"/>
    </row>
    <row r="18" spans="1:8" ht="15" hidden="1" x14ac:dyDescent="0.25">
      <c r="A18" s="183" t="s">
        <v>471</v>
      </c>
      <c r="B18" s="184"/>
      <c r="C18" s="185">
        <f>627-360</f>
        <v>267</v>
      </c>
      <c r="D18" s="184"/>
      <c r="E18" s="184"/>
      <c r="F18" s="184"/>
      <c r="G18" s="184"/>
      <c r="H18" s="184"/>
    </row>
    <row r="19" spans="1:8" ht="15" x14ac:dyDescent="0.25">
      <c r="A19" s="183"/>
      <c r="B19" s="184"/>
      <c r="C19" s="185"/>
      <c r="D19" s="184"/>
      <c r="E19" s="184"/>
      <c r="F19" s="184"/>
      <c r="G19" s="184"/>
      <c r="H19" s="184"/>
    </row>
    <row r="20" spans="1:8" ht="15" x14ac:dyDescent="0.25">
      <c r="A20" s="184"/>
      <c r="B20" s="184"/>
      <c r="C20" s="184"/>
      <c r="D20" s="184"/>
      <c r="E20" s="184"/>
      <c r="F20" s="184"/>
      <c r="G20" s="184"/>
      <c r="H20" s="184"/>
    </row>
    <row r="21" spans="1:8" ht="15" x14ac:dyDescent="0.25">
      <c r="A21" s="184"/>
      <c r="B21" s="184"/>
      <c r="C21" s="184"/>
      <c r="D21" s="184"/>
      <c r="E21" s="184"/>
      <c r="F21" s="184"/>
      <c r="G21" s="184"/>
      <c r="H21" s="184"/>
    </row>
    <row r="22" spans="1:8" ht="15" x14ac:dyDescent="0.25">
      <c r="A22" s="184"/>
      <c r="B22" s="184"/>
      <c r="C22" s="184"/>
      <c r="D22" s="184"/>
      <c r="E22" s="184"/>
      <c r="F22" s="184"/>
      <c r="G22" s="184"/>
      <c r="H22" s="184"/>
    </row>
    <row r="23" spans="1:8" ht="15" x14ac:dyDescent="0.25">
      <c r="A23" s="184"/>
      <c r="B23" s="184"/>
      <c r="C23" s="184"/>
      <c r="D23" s="184"/>
      <c r="E23" s="184"/>
      <c r="F23" s="184"/>
      <c r="G23" s="184"/>
      <c r="H23" s="184"/>
    </row>
    <row r="24" spans="1:8" ht="15" x14ac:dyDescent="0.25">
      <c r="A24" s="184"/>
      <c r="B24" s="184"/>
      <c r="C24" s="184"/>
      <c r="D24" s="184"/>
      <c r="E24" s="184"/>
      <c r="F24" s="184"/>
      <c r="G24" s="184"/>
      <c r="H24" s="184"/>
    </row>
    <row r="25" spans="1:8" ht="15" x14ac:dyDescent="0.25">
      <c r="A25" s="184"/>
      <c r="B25" s="184"/>
      <c r="C25" s="184"/>
      <c r="D25" s="184"/>
      <c r="E25" s="184"/>
      <c r="F25" s="184"/>
      <c r="G25" s="184"/>
      <c r="H25" s="184"/>
    </row>
    <row r="26" spans="1:8" ht="15" x14ac:dyDescent="0.25">
      <c r="A26" s="184"/>
      <c r="B26" s="184"/>
      <c r="C26" s="184"/>
      <c r="D26" s="184"/>
      <c r="E26" s="184"/>
      <c r="F26" s="184"/>
      <c r="G26" s="184"/>
      <c r="H26" s="184"/>
    </row>
    <row r="27" spans="1:8" ht="15" x14ac:dyDescent="0.25">
      <c r="A27" s="184"/>
      <c r="B27" s="184"/>
      <c r="C27" s="184"/>
      <c r="D27" s="184"/>
      <c r="E27" s="184"/>
      <c r="F27" s="184"/>
      <c r="G27" s="184"/>
      <c r="H27" s="184"/>
    </row>
    <row r="28" spans="1:8" ht="15" x14ac:dyDescent="0.25">
      <c r="A28" s="184"/>
      <c r="B28" s="184"/>
      <c r="C28" s="184"/>
      <c r="D28" s="184"/>
      <c r="E28" s="184"/>
      <c r="F28" s="184"/>
      <c r="G28" s="184"/>
      <c r="H28" s="184"/>
    </row>
    <row r="29" spans="1:8" ht="15" x14ac:dyDescent="0.25">
      <c r="A29" s="184"/>
      <c r="B29" s="184"/>
      <c r="C29" s="184"/>
      <c r="D29" s="184"/>
      <c r="E29" s="184"/>
      <c r="F29" s="184"/>
      <c r="G29" s="184"/>
      <c r="H29" s="184"/>
    </row>
    <row r="30" spans="1:8" ht="15" x14ac:dyDescent="0.25">
      <c r="A30" s="184"/>
      <c r="B30" s="184"/>
      <c r="C30" s="184"/>
      <c r="D30" s="184"/>
      <c r="E30" s="184"/>
      <c r="F30" s="184"/>
      <c r="G30" s="184"/>
      <c r="H30" s="184"/>
    </row>
  </sheetData>
  <mergeCells count="7">
    <mergeCell ref="A5:G5"/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2"/>
  <sheetViews>
    <sheetView view="pageBreakPreview" topLeftCell="A88" zoomScale="106" zoomScaleNormal="100" zoomScaleSheetLayoutView="106" workbookViewId="0">
      <selection activeCell="B1" sqref="B1:C1"/>
    </sheetView>
  </sheetViews>
  <sheetFormatPr defaultRowHeight="11.25" x14ac:dyDescent="0.2"/>
  <cols>
    <col min="1" max="1" width="50" customWidth="1"/>
    <col min="2" max="2" width="18.5" customWidth="1"/>
    <col min="3" max="3" width="24" customWidth="1"/>
  </cols>
  <sheetData>
    <row r="1" spans="1:3" ht="48.75" customHeight="1" x14ac:dyDescent="0.25">
      <c r="A1" s="206"/>
      <c r="B1" s="255" t="s">
        <v>497</v>
      </c>
      <c r="C1" s="255"/>
    </row>
    <row r="2" spans="1:3" ht="42.75" customHeight="1" x14ac:dyDescent="0.2">
      <c r="A2" s="256" t="s">
        <v>483</v>
      </c>
      <c r="B2" s="256"/>
      <c r="C2" s="256"/>
    </row>
    <row r="3" spans="1:3" ht="38.25" customHeight="1" x14ac:dyDescent="0.2">
      <c r="A3" s="257" t="s">
        <v>454</v>
      </c>
      <c r="B3" s="253" t="s">
        <v>484</v>
      </c>
      <c r="C3" s="254"/>
    </row>
    <row r="4" spans="1:3" ht="27" customHeight="1" x14ac:dyDescent="0.2">
      <c r="A4" s="258"/>
      <c r="B4" s="207" t="s">
        <v>435</v>
      </c>
      <c r="C4" s="207" t="s">
        <v>436</v>
      </c>
    </row>
    <row r="5" spans="1:3" ht="25.5" customHeight="1" x14ac:dyDescent="0.25">
      <c r="A5" s="208" t="s">
        <v>485</v>
      </c>
      <c r="B5" s="209">
        <f>B6+B7+B13+B14</f>
        <v>70</v>
      </c>
      <c r="C5" s="210">
        <f>C6+C7+C13+C14</f>
        <v>10298530.199999999</v>
      </c>
    </row>
    <row r="6" spans="1:3" ht="15.75" x14ac:dyDescent="0.25">
      <c r="A6" s="211" t="s">
        <v>486</v>
      </c>
      <c r="B6" s="209">
        <v>14</v>
      </c>
      <c r="C6" s="210">
        <v>2059706.04</v>
      </c>
    </row>
    <row r="7" spans="1:3" ht="15.75" x14ac:dyDescent="0.25">
      <c r="A7" s="211" t="s">
        <v>487</v>
      </c>
      <c r="B7" s="209">
        <f>SUM(B8:B12)</f>
        <v>29</v>
      </c>
      <c r="C7" s="210">
        <f>SUM(C8:C12)</f>
        <v>4266533.9400000004</v>
      </c>
    </row>
    <row r="8" spans="1:3" ht="12.75" x14ac:dyDescent="0.2">
      <c r="A8" s="212" t="s">
        <v>81</v>
      </c>
      <c r="B8" s="213">
        <v>8</v>
      </c>
      <c r="C8" s="214">
        <v>1176974.8799999999</v>
      </c>
    </row>
    <row r="9" spans="1:3" ht="12.75" x14ac:dyDescent="0.2">
      <c r="A9" s="212" t="s">
        <v>475</v>
      </c>
      <c r="B9" s="213">
        <v>6</v>
      </c>
      <c r="C9" s="214">
        <v>882731.16</v>
      </c>
    </row>
    <row r="10" spans="1:3" ht="12.75" x14ac:dyDescent="0.2">
      <c r="A10" s="212" t="s">
        <v>6</v>
      </c>
      <c r="B10" s="213">
        <v>3</v>
      </c>
      <c r="C10" s="214">
        <v>441365.58</v>
      </c>
    </row>
    <row r="11" spans="1:3" ht="12.75" x14ac:dyDescent="0.2">
      <c r="A11" s="212" t="s">
        <v>488</v>
      </c>
      <c r="B11" s="213">
        <v>4</v>
      </c>
      <c r="C11" s="214">
        <v>588487.43999999994</v>
      </c>
    </row>
    <row r="12" spans="1:3" ht="12.75" x14ac:dyDescent="0.2">
      <c r="A12" s="212" t="s">
        <v>476</v>
      </c>
      <c r="B12" s="213">
        <v>8</v>
      </c>
      <c r="C12" s="214">
        <v>1176974.8799999999</v>
      </c>
    </row>
    <row r="13" spans="1:3" ht="15.75" x14ac:dyDescent="0.25">
      <c r="A13" s="211" t="s">
        <v>489</v>
      </c>
      <c r="B13" s="209">
        <v>14</v>
      </c>
      <c r="C13" s="210">
        <v>2059706.04</v>
      </c>
    </row>
    <row r="14" spans="1:3" ht="15.75" x14ac:dyDescent="0.25">
      <c r="A14" s="211" t="s">
        <v>490</v>
      </c>
      <c r="B14" s="209">
        <v>13</v>
      </c>
      <c r="C14" s="210">
        <v>1912584.18</v>
      </c>
    </row>
    <row r="15" spans="1:3" ht="22.5" customHeight="1" x14ac:dyDescent="0.25">
      <c r="A15" s="208" t="s">
        <v>491</v>
      </c>
      <c r="B15" s="209">
        <f>B16+B17+B18+B24</f>
        <v>0</v>
      </c>
      <c r="C15" s="210">
        <f>C16+C17+C18+C24</f>
        <v>0</v>
      </c>
    </row>
    <row r="16" spans="1:3" ht="15.75" x14ac:dyDescent="0.25">
      <c r="A16" s="211" t="s">
        <v>486</v>
      </c>
      <c r="B16" s="209">
        <v>0</v>
      </c>
      <c r="C16" s="210">
        <v>0</v>
      </c>
    </row>
    <row r="17" spans="1:3" ht="15.75" x14ac:dyDescent="0.25">
      <c r="A17" s="211" t="s">
        <v>487</v>
      </c>
      <c r="B17" s="209">
        <v>0</v>
      </c>
      <c r="C17" s="210">
        <v>0</v>
      </c>
    </row>
    <row r="18" spans="1:3" ht="15.75" x14ac:dyDescent="0.25">
      <c r="A18" s="211" t="s">
        <v>489</v>
      </c>
      <c r="B18" s="209">
        <f>SUM(B19:B23)</f>
        <v>0</v>
      </c>
      <c r="C18" s="210">
        <f>SUM(C19:C23)</f>
        <v>0</v>
      </c>
    </row>
    <row r="19" spans="1:3" ht="12.75" x14ac:dyDescent="0.2">
      <c r="A19" s="212" t="s">
        <v>81</v>
      </c>
      <c r="B19" s="213">
        <v>0</v>
      </c>
      <c r="C19" s="214">
        <v>0</v>
      </c>
    </row>
    <row r="20" spans="1:3" ht="12.75" x14ac:dyDescent="0.2">
      <c r="A20" s="212" t="s">
        <v>475</v>
      </c>
      <c r="B20" s="213">
        <v>0</v>
      </c>
      <c r="C20" s="214">
        <v>0</v>
      </c>
    </row>
    <row r="21" spans="1:3" ht="12.75" x14ac:dyDescent="0.2">
      <c r="A21" s="212" t="s">
        <v>6</v>
      </c>
      <c r="B21" s="213">
        <v>0</v>
      </c>
      <c r="C21" s="214">
        <v>0</v>
      </c>
    </row>
    <row r="22" spans="1:3" ht="12.75" x14ac:dyDescent="0.2">
      <c r="A22" s="212" t="s">
        <v>488</v>
      </c>
      <c r="B22" s="213">
        <v>0</v>
      </c>
      <c r="C22" s="214">
        <v>0</v>
      </c>
    </row>
    <row r="23" spans="1:3" ht="12.75" x14ac:dyDescent="0.2">
      <c r="A23" s="212" t="s">
        <v>476</v>
      </c>
      <c r="B23" s="213">
        <v>0</v>
      </c>
      <c r="C23" s="214">
        <v>0</v>
      </c>
    </row>
    <row r="24" spans="1:3" ht="15.75" x14ac:dyDescent="0.25">
      <c r="A24" s="211" t="s">
        <v>490</v>
      </c>
      <c r="B24" s="209">
        <f>SUM(B25:B29)</f>
        <v>0</v>
      </c>
      <c r="C24" s="210">
        <f>SUM(C25:C29)</f>
        <v>0</v>
      </c>
    </row>
    <row r="25" spans="1:3" ht="12.75" x14ac:dyDescent="0.2">
      <c r="A25" s="212" t="s">
        <v>81</v>
      </c>
      <c r="B25" s="213">
        <v>0</v>
      </c>
      <c r="C25" s="214">
        <v>0</v>
      </c>
    </row>
    <row r="26" spans="1:3" ht="12.75" x14ac:dyDescent="0.2">
      <c r="A26" s="212" t="s">
        <v>475</v>
      </c>
      <c r="B26" s="213">
        <v>0</v>
      </c>
      <c r="C26" s="214">
        <v>0</v>
      </c>
    </row>
    <row r="27" spans="1:3" ht="12.75" x14ac:dyDescent="0.2">
      <c r="A27" s="212" t="s">
        <v>6</v>
      </c>
      <c r="B27" s="213">
        <v>0</v>
      </c>
      <c r="C27" s="214">
        <v>0</v>
      </c>
    </row>
    <row r="28" spans="1:3" ht="12.75" x14ac:dyDescent="0.2">
      <c r="A28" s="212" t="s">
        <v>488</v>
      </c>
      <c r="B28" s="213">
        <v>0</v>
      </c>
      <c r="C28" s="214">
        <v>0</v>
      </c>
    </row>
    <row r="29" spans="1:3" ht="12.75" x14ac:dyDescent="0.2">
      <c r="A29" s="212" t="s">
        <v>476</v>
      </c>
      <c r="B29" s="213">
        <v>0</v>
      </c>
      <c r="C29" s="214">
        <v>0</v>
      </c>
    </row>
    <row r="30" spans="1:3" ht="22.5" customHeight="1" x14ac:dyDescent="0.25">
      <c r="A30" s="208" t="s">
        <v>492</v>
      </c>
      <c r="B30" s="209">
        <f>B31+B32+B36+B42</f>
        <v>4</v>
      </c>
      <c r="C30" s="210">
        <f>C31+C32+C36+C42</f>
        <v>575278.80000000005</v>
      </c>
    </row>
    <row r="31" spans="1:3" ht="15.75" x14ac:dyDescent="0.25">
      <c r="A31" s="211" t="s">
        <v>486</v>
      </c>
      <c r="B31" s="209">
        <v>1</v>
      </c>
      <c r="C31" s="210">
        <v>143819.70000000001</v>
      </c>
    </row>
    <row r="32" spans="1:3" ht="15.75" x14ac:dyDescent="0.25">
      <c r="A32" s="211" t="s">
        <v>487</v>
      </c>
      <c r="B32" s="209">
        <f>SUM(B33:B35)</f>
        <v>3</v>
      </c>
      <c r="C32" s="210">
        <f>SUM(C33:C35)</f>
        <v>431459.1</v>
      </c>
    </row>
    <row r="33" spans="1:3" ht="12.75" x14ac:dyDescent="0.2">
      <c r="A33" s="212" t="s">
        <v>81</v>
      </c>
      <c r="B33" s="213">
        <v>2</v>
      </c>
      <c r="C33" s="214">
        <v>287639.40000000002</v>
      </c>
    </row>
    <row r="34" spans="1:3" ht="12.75" x14ac:dyDescent="0.2">
      <c r="A34" s="212" t="s">
        <v>488</v>
      </c>
      <c r="B34" s="213">
        <v>0</v>
      </c>
      <c r="C34" s="214">
        <v>0</v>
      </c>
    </row>
    <row r="35" spans="1:3" ht="12.75" x14ac:dyDescent="0.2">
      <c r="A35" s="212" t="s">
        <v>476</v>
      </c>
      <c r="B35" s="213">
        <v>1</v>
      </c>
      <c r="C35" s="214">
        <v>143819.70000000001</v>
      </c>
    </row>
    <row r="36" spans="1:3" ht="15.75" x14ac:dyDescent="0.25">
      <c r="A36" s="211" t="s">
        <v>489</v>
      </c>
      <c r="B36" s="209">
        <f>SUM(B37:B41)</f>
        <v>0</v>
      </c>
      <c r="C36" s="210">
        <f>SUM(C37:C41)</f>
        <v>0</v>
      </c>
    </row>
    <row r="37" spans="1:3" ht="12.75" x14ac:dyDescent="0.2">
      <c r="A37" s="212" t="s">
        <v>81</v>
      </c>
      <c r="B37" s="213">
        <v>0</v>
      </c>
      <c r="C37" s="214">
        <v>0</v>
      </c>
    </row>
    <row r="38" spans="1:3" ht="12.75" x14ac:dyDescent="0.2">
      <c r="A38" s="212" t="s">
        <v>475</v>
      </c>
      <c r="B38" s="213">
        <v>0</v>
      </c>
      <c r="C38" s="214">
        <v>0</v>
      </c>
    </row>
    <row r="39" spans="1:3" ht="12.75" x14ac:dyDescent="0.2">
      <c r="A39" s="212" t="s">
        <v>6</v>
      </c>
      <c r="B39" s="213">
        <v>0</v>
      </c>
      <c r="C39" s="214">
        <v>0</v>
      </c>
    </row>
    <row r="40" spans="1:3" ht="12.75" x14ac:dyDescent="0.2">
      <c r="A40" s="212" t="s">
        <v>488</v>
      </c>
      <c r="B40" s="213">
        <v>0</v>
      </c>
      <c r="C40" s="214">
        <v>0</v>
      </c>
    </row>
    <row r="41" spans="1:3" ht="12.75" x14ac:dyDescent="0.2">
      <c r="A41" s="212" t="s">
        <v>476</v>
      </c>
      <c r="B41" s="213">
        <v>0</v>
      </c>
      <c r="C41" s="214">
        <v>0</v>
      </c>
    </row>
    <row r="42" spans="1:3" ht="15.75" x14ac:dyDescent="0.25">
      <c r="A42" s="211" t="s">
        <v>490</v>
      </c>
      <c r="B42" s="209">
        <f>SUM(B43:B47)</f>
        <v>0</v>
      </c>
      <c r="C42" s="210">
        <f>SUM(C43:C47)</f>
        <v>0</v>
      </c>
    </row>
    <row r="43" spans="1:3" ht="12.75" x14ac:dyDescent="0.2">
      <c r="A43" s="212" t="s">
        <v>81</v>
      </c>
      <c r="B43" s="213">
        <v>0</v>
      </c>
      <c r="C43" s="214">
        <v>0</v>
      </c>
    </row>
    <row r="44" spans="1:3" ht="12.75" x14ac:dyDescent="0.2">
      <c r="A44" s="212" t="s">
        <v>475</v>
      </c>
      <c r="B44" s="213">
        <v>0</v>
      </c>
      <c r="C44" s="214">
        <v>0</v>
      </c>
    </row>
    <row r="45" spans="1:3" ht="12.75" x14ac:dyDescent="0.2">
      <c r="A45" s="212" t="s">
        <v>6</v>
      </c>
      <c r="B45" s="213">
        <v>0</v>
      </c>
      <c r="C45" s="214">
        <v>0</v>
      </c>
    </row>
    <row r="46" spans="1:3" ht="12.75" x14ac:dyDescent="0.2">
      <c r="A46" s="212" t="s">
        <v>488</v>
      </c>
      <c r="B46" s="213">
        <v>0</v>
      </c>
      <c r="C46" s="214">
        <v>0</v>
      </c>
    </row>
    <row r="47" spans="1:3" ht="12.75" x14ac:dyDescent="0.2">
      <c r="A47" s="212" t="s">
        <v>476</v>
      </c>
      <c r="B47" s="213">
        <v>0</v>
      </c>
      <c r="C47" s="214">
        <v>0</v>
      </c>
    </row>
    <row r="48" spans="1:3" ht="24" customHeight="1" x14ac:dyDescent="0.25">
      <c r="A48" s="208" t="s">
        <v>493</v>
      </c>
      <c r="B48" s="209">
        <f>B49+B50+B51+B57</f>
        <v>85</v>
      </c>
      <c r="C48" s="210">
        <f>C49+C50+C51+C57</f>
        <v>10273137.4</v>
      </c>
    </row>
    <row r="49" spans="1:3" ht="15.75" x14ac:dyDescent="0.25">
      <c r="A49" s="211" t="s">
        <v>486</v>
      </c>
      <c r="B49" s="209">
        <v>19</v>
      </c>
      <c r="C49" s="210">
        <v>2296348.36</v>
      </c>
    </row>
    <row r="50" spans="1:3" ht="15.75" x14ac:dyDescent="0.25">
      <c r="A50" s="211" t="s">
        <v>487</v>
      </c>
      <c r="B50" s="209">
        <v>31</v>
      </c>
      <c r="C50" s="210">
        <v>3746673.64</v>
      </c>
    </row>
    <row r="51" spans="1:3" ht="15.75" x14ac:dyDescent="0.25">
      <c r="A51" s="211" t="s">
        <v>489</v>
      </c>
      <c r="B51" s="209">
        <f>SUM(B52:B56)</f>
        <v>21</v>
      </c>
      <c r="C51" s="210">
        <f>SUM(C52:C56)</f>
        <v>2538069.2400000002</v>
      </c>
    </row>
    <row r="52" spans="1:3" ht="12.75" x14ac:dyDescent="0.2">
      <c r="A52" s="212" t="s">
        <v>81</v>
      </c>
      <c r="B52" s="213">
        <v>5</v>
      </c>
      <c r="C52" s="214">
        <v>604302.19999999995</v>
      </c>
    </row>
    <row r="53" spans="1:3" ht="12.75" x14ac:dyDescent="0.2">
      <c r="A53" s="212" t="s">
        <v>475</v>
      </c>
      <c r="B53" s="213">
        <v>4</v>
      </c>
      <c r="C53" s="214">
        <v>483441.76</v>
      </c>
    </row>
    <row r="54" spans="1:3" ht="12.75" x14ac:dyDescent="0.2">
      <c r="A54" s="212" t="s">
        <v>6</v>
      </c>
      <c r="B54" s="213">
        <v>3</v>
      </c>
      <c r="C54" s="214">
        <v>362581.32</v>
      </c>
    </row>
    <row r="55" spans="1:3" ht="12.75" x14ac:dyDescent="0.2">
      <c r="A55" s="212" t="s">
        <v>488</v>
      </c>
      <c r="B55" s="213">
        <v>4</v>
      </c>
      <c r="C55" s="214">
        <v>483441.76</v>
      </c>
    </row>
    <row r="56" spans="1:3" ht="12.75" x14ac:dyDescent="0.2">
      <c r="A56" s="212" t="s">
        <v>476</v>
      </c>
      <c r="B56" s="213">
        <v>5</v>
      </c>
      <c r="C56" s="214">
        <v>604302.19999999995</v>
      </c>
    </row>
    <row r="57" spans="1:3" ht="15.75" x14ac:dyDescent="0.25">
      <c r="A57" s="211" t="s">
        <v>490</v>
      </c>
      <c r="B57" s="209">
        <f>SUM(B58:B62)</f>
        <v>14</v>
      </c>
      <c r="C57" s="210">
        <f>SUM(C58:C62)</f>
        <v>1692046.16</v>
      </c>
    </row>
    <row r="58" spans="1:3" ht="12.75" x14ac:dyDescent="0.2">
      <c r="A58" s="212" t="s">
        <v>81</v>
      </c>
      <c r="B58" s="213">
        <v>3</v>
      </c>
      <c r="C58" s="214">
        <v>362581.32</v>
      </c>
    </row>
    <row r="59" spans="1:3" ht="12.75" x14ac:dyDescent="0.2">
      <c r="A59" s="212" t="s">
        <v>475</v>
      </c>
      <c r="B59" s="213">
        <v>3</v>
      </c>
      <c r="C59" s="214">
        <v>362581.32</v>
      </c>
    </row>
    <row r="60" spans="1:3" ht="12.75" x14ac:dyDescent="0.2">
      <c r="A60" s="212" t="s">
        <v>6</v>
      </c>
      <c r="B60" s="213">
        <v>2</v>
      </c>
      <c r="C60" s="214">
        <v>241720.88</v>
      </c>
    </row>
    <row r="61" spans="1:3" ht="12.75" x14ac:dyDescent="0.2">
      <c r="A61" s="212" t="s">
        <v>488</v>
      </c>
      <c r="B61" s="213">
        <v>3</v>
      </c>
      <c r="C61" s="214">
        <v>362581.32</v>
      </c>
    </row>
    <row r="62" spans="1:3" ht="12.75" x14ac:dyDescent="0.2">
      <c r="A62" s="212" t="s">
        <v>476</v>
      </c>
      <c r="B62" s="213">
        <v>3</v>
      </c>
      <c r="C62" s="214">
        <v>362581.32</v>
      </c>
    </row>
    <row r="63" spans="1:3" ht="21.75" customHeight="1" x14ac:dyDescent="0.25">
      <c r="A63" s="208" t="s">
        <v>494</v>
      </c>
      <c r="B63" s="209">
        <f>B64+B65+B71+B77</f>
        <v>5</v>
      </c>
      <c r="C63" s="210">
        <f>C64+C65+C71+C77</f>
        <v>395056.1</v>
      </c>
    </row>
    <row r="64" spans="1:3" ht="15.75" x14ac:dyDescent="0.25">
      <c r="A64" s="211" t="s">
        <v>486</v>
      </c>
      <c r="B64" s="209">
        <v>3</v>
      </c>
      <c r="C64" s="210">
        <v>237033.66</v>
      </c>
    </row>
    <row r="65" spans="1:3" ht="15.75" x14ac:dyDescent="0.25">
      <c r="A65" s="211" t="s">
        <v>487</v>
      </c>
      <c r="B65" s="209">
        <f>SUM(B66:B70)</f>
        <v>2</v>
      </c>
      <c r="C65" s="210">
        <f>SUM(C66:C70)</f>
        <v>158022.44</v>
      </c>
    </row>
    <row r="66" spans="1:3" ht="12.75" x14ac:dyDescent="0.2">
      <c r="A66" s="212" t="s">
        <v>81</v>
      </c>
      <c r="B66" s="213">
        <v>0</v>
      </c>
      <c r="C66" s="214">
        <v>0</v>
      </c>
    </row>
    <row r="67" spans="1:3" ht="12.75" x14ac:dyDescent="0.2">
      <c r="A67" s="212" t="s">
        <v>475</v>
      </c>
      <c r="B67" s="213">
        <v>1</v>
      </c>
      <c r="C67" s="214">
        <v>79011.22</v>
      </c>
    </row>
    <row r="68" spans="1:3" ht="12.75" x14ac:dyDescent="0.2">
      <c r="A68" s="212" t="s">
        <v>6</v>
      </c>
      <c r="B68" s="213">
        <v>1</v>
      </c>
      <c r="C68" s="214">
        <v>79011.22</v>
      </c>
    </row>
    <row r="69" spans="1:3" ht="12.75" x14ac:dyDescent="0.2">
      <c r="A69" s="212" t="s">
        <v>488</v>
      </c>
      <c r="B69" s="213">
        <v>0</v>
      </c>
      <c r="C69" s="214">
        <v>0</v>
      </c>
    </row>
    <row r="70" spans="1:3" ht="12.75" x14ac:dyDescent="0.2">
      <c r="A70" s="212" t="s">
        <v>476</v>
      </c>
      <c r="B70" s="213">
        <v>0</v>
      </c>
      <c r="C70" s="214">
        <v>0</v>
      </c>
    </row>
    <row r="71" spans="1:3" ht="15.75" x14ac:dyDescent="0.25">
      <c r="A71" s="211" t="s">
        <v>489</v>
      </c>
      <c r="B71" s="209">
        <f>SUM(B72:B76)</f>
        <v>0</v>
      </c>
      <c r="C71" s="210">
        <f>SUM(C72:C76)</f>
        <v>0</v>
      </c>
    </row>
    <row r="72" spans="1:3" ht="12.75" x14ac:dyDescent="0.2">
      <c r="A72" s="212" t="s">
        <v>81</v>
      </c>
      <c r="B72" s="213">
        <v>0</v>
      </c>
      <c r="C72" s="214">
        <v>0</v>
      </c>
    </row>
    <row r="73" spans="1:3" ht="12.75" x14ac:dyDescent="0.2">
      <c r="A73" s="212" t="s">
        <v>475</v>
      </c>
      <c r="B73" s="213">
        <v>0</v>
      </c>
      <c r="C73" s="214">
        <v>0</v>
      </c>
    </row>
    <row r="74" spans="1:3" ht="12.75" x14ac:dyDescent="0.2">
      <c r="A74" s="212" t="s">
        <v>6</v>
      </c>
      <c r="B74" s="213">
        <v>0</v>
      </c>
      <c r="C74" s="214">
        <v>0</v>
      </c>
    </row>
    <row r="75" spans="1:3" ht="12.75" x14ac:dyDescent="0.2">
      <c r="A75" s="212" t="s">
        <v>488</v>
      </c>
      <c r="B75" s="213">
        <v>0</v>
      </c>
      <c r="C75" s="214">
        <v>0</v>
      </c>
    </row>
    <row r="76" spans="1:3" ht="12.75" x14ac:dyDescent="0.2">
      <c r="A76" s="212" t="s">
        <v>476</v>
      </c>
      <c r="B76" s="213">
        <v>0</v>
      </c>
      <c r="C76" s="214">
        <v>0</v>
      </c>
    </row>
    <row r="77" spans="1:3" ht="15.75" x14ac:dyDescent="0.25">
      <c r="A77" s="211" t="s">
        <v>490</v>
      </c>
      <c r="B77" s="209">
        <f>SUM(B78:B82)</f>
        <v>0</v>
      </c>
      <c r="C77" s="210">
        <f>SUM(C78:C82)</f>
        <v>0</v>
      </c>
    </row>
    <row r="78" spans="1:3" ht="12.75" x14ac:dyDescent="0.2">
      <c r="A78" s="212" t="s">
        <v>81</v>
      </c>
      <c r="B78" s="213">
        <v>0</v>
      </c>
      <c r="C78" s="214">
        <v>0</v>
      </c>
    </row>
    <row r="79" spans="1:3" ht="12.75" x14ac:dyDescent="0.2">
      <c r="A79" s="212" t="s">
        <v>475</v>
      </c>
      <c r="B79" s="213">
        <v>0</v>
      </c>
      <c r="C79" s="214">
        <v>0</v>
      </c>
    </row>
    <row r="80" spans="1:3" ht="12.75" x14ac:dyDescent="0.2">
      <c r="A80" s="212" t="s">
        <v>6</v>
      </c>
      <c r="B80" s="213">
        <v>0</v>
      </c>
      <c r="C80" s="214">
        <v>0</v>
      </c>
    </row>
    <row r="81" spans="1:3" ht="12.75" x14ac:dyDescent="0.2">
      <c r="A81" s="212" t="s">
        <v>488</v>
      </c>
      <c r="B81" s="213">
        <v>0</v>
      </c>
      <c r="C81" s="214">
        <v>0</v>
      </c>
    </row>
    <row r="82" spans="1:3" ht="12.75" x14ac:dyDescent="0.2">
      <c r="A82" s="212" t="s">
        <v>476</v>
      </c>
      <c r="B82" s="213">
        <v>0</v>
      </c>
      <c r="C82" s="214">
        <v>0</v>
      </c>
    </row>
    <row r="83" spans="1:3" ht="25.5" customHeight="1" x14ac:dyDescent="0.25">
      <c r="A83" s="208" t="s">
        <v>495</v>
      </c>
      <c r="B83" s="209">
        <f>B84+B85+B91+B92</f>
        <v>110</v>
      </c>
      <c r="C83" s="210">
        <f>C84+C85+C91+C92</f>
        <v>13029168.9</v>
      </c>
    </row>
    <row r="84" spans="1:3" ht="15.75" x14ac:dyDescent="0.25">
      <c r="A84" s="211" t="s">
        <v>486</v>
      </c>
      <c r="B84" s="209">
        <v>25</v>
      </c>
      <c r="C84" s="210">
        <v>2961174.75</v>
      </c>
    </row>
    <row r="85" spans="1:3" ht="15.75" x14ac:dyDescent="0.25">
      <c r="A85" s="211" t="s">
        <v>487</v>
      </c>
      <c r="B85" s="209">
        <f>SUM(B86:B90)</f>
        <v>35</v>
      </c>
      <c r="C85" s="210">
        <f>SUM(C86:C90)</f>
        <v>4145644.65</v>
      </c>
    </row>
    <row r="86" spans="1:3" ht="12.75" x14ac:dyDescent="0.2">
      <c r="A86" s="212" t="s">
        <v>81</v>
      </c>
      <c r="B86" s="213">
        <v>9</v>
      </c>
      <c r="C86" s="214">
        <v>1066022.9099999999</v>
      </c>
    </row>
    <row r="87" spans="1:3" ht="12.75" x14ac:dyDescent="0.2">
      <c r="A87" s="212" t="s">
        <v>475</v>
      </c>
      <c r="B87" s="213">
        <v>3</v>
      </c>
      <c r="C87" s="214">
        <v>355340.97</v>
      </c>
    </row>
    <row r="88" spans="1:3" ht="12.75" x14ac:dyDescent="0.2">
      <c r="A88" s="212" t="s">
        <v>6</v>
      </c>
      <c r="B88" s="213">
        <v>5</v>
      </c>
      <c r="C88" s="214">
        <v>592234.94999999995</v>
      </c>
    </row>
    <row r="89" spans="1:3" ht="12.75" x14ac:dyDescent="0.2">
      <c r="A89" s="212" t="s">
        <v>488</v>
      </c>
      <c r="B89" s="213">
        <v>9</v>
      </c>
      <c r="C89" s="214">
        <v>1066022.9099999999</v>
      </c>
    </row>
    <row r="90" spans="1:3" ht="12.75" x14ac:dyDescent="0.2">
      <c r="A90" s="212" t="s">
        <v>476</v>
      </c>
      <c r="B90" s="213">
        <v>9</v>
      </c>
      <c r="C90" s="214">
        <v>1066022.9099999999</v>
      </c>
    </row>
    <row r="91" spans="1:3" ht="15.75" x14ac:dyDescent="0.25">
      <c r="A91" s="211" t="s">
        <v>489</v>
      </c>
      <c r="B91" s="209">
        <v>25</v>
      </c>
      <c r="C91" s="210">
        <v>2961174.75</v>
      </c>
    </row>
    <row r="92" spans="1:3" ht="15.75" x14ac:dyDescent="0.25">
      <c r="A92" s="211" t="s">
        <v>490</v>
      </c>
      <c r="B92" s="209">
        <v>25</v>
      </c>
      <c r="C92" s="210">
        <v>2961174.75</v>
      </c>
    </row>
    <row r="93" spans="1:3" ht="25.5" customHeight="1" x14ac:dyDescent="0.25">
      <c r="A93" s="208" t="s">
        <v>496</v>
      </c>
      <c r="B93" s="209">
        <f>B94+B95+B101+B102</f>
        <v>73</v>
      </c>
      <c r="C93" s="210">
        <f>C94+C95+C101+C102</f>
        <v>9645544.0199999996</v>
      </c>
    </row>
    <row r="94" spans="1:3" ht="15.75" x14ac:dyDescent="0.25">
      <c r="A94" s="211" t="s">
        <v>486</v>
      </c>
      <c r="B94" s="209">
        <v>16</v>
      </c>
      <c r="C94" s="210">
        <v>2114091.84</v>
      </c>
    </row>
    <row r="95" spans="1:3" ht="15.75" x14ac:dyDescent="0.25">
      <c r="A95" s="211" t="s">
        <v>487</v>
      </c>
      <c r="B95" s="209">
        <f>SUM(B96:B100)</f>
        <v>24</v>
      </c>
      <c r="C95" s="210">
        <f>SUM(C96:C100)</f>
        <v>3171137.76</v>
      </c>
    </row>
    <row r="96" spans="1:3" ht="12.75" x14ac:dyDescent="0.2">
      <c r="A96" s="212" t="s">
        <v>81</v>
      </c>
      <c r="B96" s="213">
        <v>7</v>
      </c>
      <c r="C96" s="214">
        <v>924915.18</v>
      </c>
    </row>
    <row r="97" spans="1:3" ht="12.75" x14ac:dyDescent="0.2">
      <c r="A97" s="212" t="s">
        <v>475</v>
      </c>
      <c r="B97" s="213">
        <v>2</v>
      </c>
      <c r="C97" s="214">
        <v>264261.48</v>
      </c>
    </row>
    <row r="98" spans="1:3" ht="12.75" x14ac:dyDescent="0.2">
      <c r="A98" s="212" t="s">
        <v>6</v>
      </c>
      <c r="B98" s="213">
        <v>2</v>
      </c>
      <c r="C98" s="214">
        <v>264261.48</v>
      </c>
    </row>
    <row r="99" spans="1:3" ht="12.75" x14ac:dyDescent="0.2">
      <c r="A99" s="212" t="s">
        <v>488</v>
      </c>
      <c r="B99" s="213">
        <v>9</v>
      </c>
      <c r="C99" s="214">
        <v>1189176.6599999999</v>
      </c>
    </row>
    <row r="100" spans="1:3" ht="12.75" x14ac:dyDescent="0.2">
      <c r="A100" s="212" t="s">
        <v>476</v>
      </c>
      <c r="B100" s="213">
        <v>4</v>
      </c>
      <c r="C100" s="214">
        <v>528522.96</v>
      </c>
    </row>
    <row r="101" spans="1:3" ht="15.75" x14ac:dyDescent="0.25">
      <c r="A101" s="211" t="s">
        <v>489</v>
      </c>
      <c r="B101" s="209">
        <v>16</v>
      </c>
      <c r="C101" s="210">
        <v>2114091.84</v>
      </c>
    </row>
    <row r="102" spans="1:3" ht="15.75" x14ac:dyDescent="0.25">
      <c r="A102" s="211" t="s">
        <v>490</v>
      </c>
      <c r="B102" s="209">
        <v>17</v>
      </c>
      <c r="C102" s="210">
        <v>2246222.58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verticalDpi="0" r:id="rId1"/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Normal="100" zoomScaleSheetLayoutView="100" workbookViewId="0">
      <selection activeCell="B22" sqref="B22"/>
    </sheetView>
  </sheetViews>
  <sheetFormatPr defaultRowHeight="15" x14ac:dyDescent="0.25"/>
  <cols>
    <col min="1" max="1" width="5.5" customWidth="1"/>
    <col min="2" max="2" width="38.83203125" style="150" customWidth="1"/>
    <col min="3" max="3" width="29.1640625" style="1" customWidth="1"/>
    <col min="4" max="4" width="10.6640625" style="151" customWidth="1"/>
    <col min="5" max="5" width="14.83203125" customWidth="1"/>
    <col min="6" max="6" width="21.83203125" customWidth="1"/>
    <col min="8" max="8" width="18.5" customWidth="1"/>
    <col min="9" max="9" width="11.1640625" bestFit="1" customWidth="1"/>
    <col min="10" max="10" width="20.83203125" customWidth="1"/>
    <col min="11" max="11" width="12.1640625" hidden="1" customWidth="1"/>
  </cols>
  <sheetData>
    <row r="1" spans="1:11" ht="30.75" customHeight="1" x14ac:dyDescent="0.25">
      <c r="A1" s="138"/>
      <c r="B1" s="138"/>
      <c r="C1" s="138"/>
      <c r="D1" s="138"/>
      <c r="E1" s="138"/>
      <c r="F1" s="138"/>
      <c r="G1" s="138"/>
      <c r="H1" s="274" t="s">
        <v>455</v>
      </c>
      <c r="I1" s="274"/>
      <c r="J1" s="274"/>
    </row>
    <row r="2" spans="1:11" ht="38.25" customHeight="1" x14ac:dyDescent="0.2">
      <c r="A2" s="275" t="s">
        <v>427</v>
      </c>
      <c r="B2" s="275"/>
      <c r="C2" s="275"/>
      <c r="D2" s="275"/>
      <c r="E2" s="275"/>
      <c r="F2" s="275"/>
      <c r="G2" s="275"/>
      <c r="H2" s="275"/>
      <c r="I2" s="275"/>
      <c r="J2" s="275"/>
    </row>
    <row r="3" spans="1:11" ht="48" customHeight="1" x14ac:dyDescent="0.2">
      <c r="A3" s="276" t="s">
        <v>428</v>
      </c>
      <c r="B3" s="276" t="s">
        <v>429</v>
      </c>
      <c r="C3" s="278" t="s">
        <v>430</v>
      </c>
      <c r="D3" s="278" t="s">
        <v>431</v>
      </c>
      <c r="E3" s="280" t="s">
        <v>432</v>
      </c>
      <c r="F3" s="280"/>
      <c r="G3" s="280" t="s">
        <v>433</v>
      </c>
      <c r="H3" s="280"/>
      <c r="I3" s="280" t="s">
        <v>434</v>
      </c>
      <c r="J3" s="280"/>
    </row>
    <row r="4" spans="1:11" ht="29.25" customHeight="1" x14ac:dyDescent="0.2">
      <c r="A4" s="277"/>
      <c r="B4" s="277"/>
      <c r="C4" s="279"/>
      <c r="D4" s="279"/>
      <c r="E4" s="139" t="s">
        <v>435</v>
      </c>
      <c r="F4" s="139" t="s">
        <v>436</v>
      </c>
      <c r="G4" s="152" t="s">
        <v>435</v>
      </c>
      <c r="H4" s="140" t="s">
        <v>436</v>
      </c>
      <c r="I4" s="152" t="s">
        <v>435</v>
      </c>
      <c r="J4" s="140" t="s">
        <v>436</v>
      </c>
    </row>
    <row r="5" spans="1:11" ht="15" customHeight="1" x14ac:dyDescent="0.2">
      <c r="A5" s="268">
        <v>1</v>
      </c>
      <c r="B5" s="268" t="s">
        <v>454</v>
      </c>
      <c r="C5" s="265" t="s">
        <v>202</v>
      </c>
      <c r="D5" s="142">
        <v>10</v>
      </c>
      <c r="E5" s="141">
        <v>65</v>
      </c>
      <c r="F5" s="143">
        <v>9562920.9000000004</v>
      </c>
      <c r="G5" s="144">
        <v>5</v>
      </c>
      <c r="H5" s="143">
        <f>G5*K5</f>
        <v>735609.3</v>
      </c>
      <c r="I5" s="144">
        <f>E5+G5</f>
        <v>70</v>
      </c>
      <c r="J5" s="143">
        <f>F5+H5</f>
        <v>10298530.199999999</v>
      </c>
      <c r="K5">
        <f>F5/E5</f>
        <v>147121.85999999999</v>
      </c>
    </row>
    <row r="6" spans="1:11" x14ac:dyDescent="0.2">
      <c r="A6" s="269"/>
      <c r="B6" s="269"/>
      <c r="C6" s="266"/>
      <c r="D6" s="142">
        <v>11</v>
      </c>
      <c r="E6" s="141">
        <v>5</v>
      </c>
      <c r="F6" s="143">
        <v>1119324.6000000001</v>
      </c>
      <c r="G6" s="144">
        <v>-5</v>
      </c>
      <c r="H6" s="143">
        <f>G6*K6</f>
        <v>-1119324.6000000001</v>
      </c>
      <c r="I6" s="144">
        <f>E6+G6</f>
        <v>0</v>
      </c>
      <c r="J6" s="143">
        <f>F6+H6</f>
        <v>0</v>
      </c>
      <c r="K6">
        <f>F6/E6</f>
        <v>223864.92</v>
      </c>
    </row>
    <row r="7" spans="1:11" x14ac:dyDescent="0.2">
      <c r="A7" s="269"/>
      <c r="B7" s="269"/>
      <c r="C7" s="267"/>
      <c r="D7" s="142">
        <v>12</v>
      </c>
      <c r="E7" s="141">
        <v>4</v>
      </c>
      <c r="F7" s="143">
        <v>575278.80000000005</v>
      </c>
      <c r="G7" s="144"/>
      <c r="H7" s="143"/>
      <c r="I7" s="144">
        <v>4</v>
      </c>
      <c r="J7" s="143">
        <v>575278.80000000005</v>
      </c>
    </row>
    <row r="8" spans="1:11" x14ac:dyDescent="0.2">
      <c r="A8" s="269"/>
      <c r="B8" s="269"/>
      <c r="C8" s="167" t="s">
        <v>437</v>
      </c>
      <c r="D8" s="168"/>
      <c r="E8" s="146">
        <f>E5+E6+E7</f>
        <v>74</v>
      </c>
      <c r="F8" s="167">
        <f>SUM(F5:F7)</f>
        <v>11257524.300000001</v>
      </c>
      <c r="G8" s="146">
        <f>SUM(G5:G7)</f>
        <v>0</v>
      </c>
      <c r="H8" s="147">
        <f>H7+H6+H5</f>
        <v>-383715.3</v>
      </c>
      <c r="I8" s="146">
        <f>SUM(I5:I7)</f>
        <v>74</v>
      </c>
      <c r="J8" s="147">
        <f>SUM(J5:J7)</f>
        <v>10873809</v>
      </c>
    </row>
    <row r="9" spans="1:11" x14ac:dyDescent="0.2">
      <c r="A9" s="269"/>
      <c r="B9" s="269"/>
      <c r="C9" s="265" t="s">
        <v>205</v>
      </c>
      <c r="D9" s="142">
        <v>16</v>
      </c>
      <c r="E9" s="141">
        <v>10</v>
      </c>
      <c r="F9" s="143">
        <v>1150835.7</v>
      </c>
      <c r="G9" s="144"/>
      <c r="H9" s="143"/>
      <c r="I9" s="144">
        <f>E9+G9</f>
        <v>10</v>
      </c>
      <c r="J9" s="143">
        <f>F9+H9</f>
        <v>1150835.7</v>
      </c>
      <c r="K9">
        <f t="shared" ref="K9:K15" si="0">F9/E9</f>
        <v>115083.57</v>
      </c>
    </row>
    <row r="10" spans="1:11" x14ac:dyDescent="0.2">
      <c r="A10" s="269"/>
      <c r="B10" s="269"/>
      <c r="C10" s="266"/>
      <c r="D10" s="142">
        <v>18</v>
      </c>
      <c r="E10" s="142">
        <v>95</v>
      </c>
      <c r="F10" s="143">
        <v>11481741.800000001</v>
      </c>
      <c r="G10" s="144">
        <v>-10</v>
      </c>
      <c r="H10" s="143">
        <v>-1208604.3999999999</v>
      </c>
      <c r="I10" s="144">
        <f t="shared" ref="I10:J15" si="1">E10+G10</f>
        <v>85</v>
      </c>
      <c r="J10" s="143">
        <f t="shared" si="1"/>
        <v>10273137.4</v>
      </c>
      <c r="K10">
        <f t="shared" si="0"/>
        <v>120860.44</v>
      </c>
    </row>
    <row r="11" spans="1:11" x14ac:dyDescent="0.2">
      <c r="A11" s="269"/>
      <c r="B11" s="269"/>
      <c r="C11" s="145" t="s">
        <v>437</v>
      </c>
      <c r="D11" s="169"/>
      <c r="E11" s="145">
        <f t="shared" ref="E11:J11" si="2">E9+E10</f>
        <v>105</v>
      </c>
      <c r="F11" s="147">
        <f t="shared" si="2"/>
        <v>12632577.5</v>
      </c>
      <c r="G11" s="146">
        <f t="shared" si="2"/>
        <v>-10</v>
      </c>
      <c r="H11" s="147">
        <f t="shared" si="2"/>
        <v>-1208604.3999999999</v>
      </c>
      <c r="I11" s="146">
        <f t="shared" si="2"/>
        <v>95</v>
      </c>
      <c r="J11" s="147">
        <f t="shared" si="2"/>
        <v>11423973.1</v>
      </c>
    </row>
    <row r="12" spans="1:11" x14ac:dyDescent="0.2">
      <c r="A12" s="269"/>
      <c r="B12" s="269"/>
      <c r="C12" s="265" t="s">
        <v>207</v>
      </c>
      <c r="D12" s="142">
        <v>21</v>
      </c>
      <c r="E12" s="141">
        <v>285</v>
      </c>
      <c r="F12" s="143">
        <v>18334708.350000001</v>
      </c>
      <c r="G12" s="144"/>
      <c r="H12" s="143"/>
      <c r="I12" s="144">
        <f>E12+G12</f>
        <v>285</v>
      </c>
      <c r="J12" s="143">
        <f t="shared" si="1"/>
        <v>18334708.350000001</v>
      </c>
      <c r="K12">
        <f t="shared" si="0"/>
        <v>64332.31</v>
      </c>
    </row>
    <row r="13" spans="1:11" x14ac:dyDescent="0.2">
      <c r="A13" s="269"/>
      <c r="B13" s="269"/>
      <c r="C13" s="267"/>
      <c r="D13" s="142">
        <v>22</v>
      </c>
      <c r="E13" s="170">
        <v>12</v>
      </c>
      <c r="F13" s="143">
        <v>948134.64</v>
      </c>
      <c r="G13" s="144">
        <v>-7</v>
      </c>
      <c r="H13" s="143">
        <v>-553078.54</v>
      </c>
      <c r="I13" s="144">
        <f>E13+G13</f>
        <v>5</v>
      </c>
      <c r="J13" s="143">
        <f t="shared" si="1"/>
        <v>395056.1</v>
      </c>
      <c r="K13">
        <f t="shared" si="0"/>
        <v>79011.22</v>
      </c>
    </row>
    <row r="14" spans="1:11" x14ac:dyDescent="0.2">
      <c r="A14" s="269"/>
      <c r="B14" s="269"/>
      <c r="C14" s="145" t="s">
        <v>437</v>
      </c>
      <c r="D14" s="169"/>
      <c r="E14" s="145">
        <f>E12+E13</f>
        <v>297</v>
      </c>
      <c r="F14" s="147">
        <v>19282842.989999998</v>
      </c>
      <c r="G14" s="146">
        <f t="shared" ref="G14:H14" si="3">G13+G12</f>
        <v>-7</v>
      </c>
      <c r="H14" s="147">
        <f t="shared" si="3"/>
        <v>-553078.54</v>
      </c>
      <c r="I14" s="146">
        <f>I12+I13</f>
        <v>290</v>
      </c>
      <c r="J14" s="147">
        <f t="shared" si="1"/>
        <v>18729764.449999999</v>
      </c>
    </row>
    <row r="15" spans="1:11" x14ac:dyDescent="0.2">
      <c r="A15" s="269"/>
      <c r="B15" s="269"/>
      <c r="C15" s="171" t="s">
        <v>210</v>
      </c>
      <c r="D15" s="142">
        <v>26</v>
      </c>
      <c r="E15" s="142">
        <v>100</v>
      </c>
      <c r="F15" s="143">
        <v>11844699</v>
      </c>
      <c r="G15" s="144">
        <v>10</v>
      </c>
      <c r="H15" s="143">
        <v>1184469.8999999999</v>
      </c>
      <c r="I15" s="144">
        <f>E15+G15</f>
        <v>110</v>
      </c>
      <c r="J15" s="143">
        <f t="shared" si="1"/>
        <v>13029168.9</v>
      </c>
      <c r="K15">
        <f t="shared" si="0"/>
        <v>118446.99</v>
      </c>
    </row>
    <row r="16" spans="1:11" x14ac:dyDescent="0.2">
      <c r="A16" s="269"/>
      <c r="B16" s="269"/>
      <c r="C16" s="145" t="s">
        <v>437</v>
      </c>
      <c r="D16" s="145"/>
      <c r="E16" s="145">
        <f t="shared" ref="E16:J16" si="4">E15</f>
        <v>100</v>
      </c>
      <c r="F16" s="147">
        <f t="shared" si="4"/>
        <v>11844699</v>
      </c>
      <c r="G16" s="146">
        <f t="shared" si="4"/>
        <v>10</v>
      </c>
      <c r="H16" s="147">
        <f t="shared" si="4"/>
        <v>1184469.8999999999</v>
      </c>
      <c r="I16" s="146">
        <f t="shared" si="4"/>
        <v>110</v>
      </c>
      <c r="J16" s="147">
        <f t="shared" si="4"/>
        <v>13029168.9</v>
      </c>
    </row>
    <row r="17" spans="1:10" x14ac:dyDescent="0.2">
      <c r="A17" s="269"/>
      <c r="B17" s="269"/>
      <c r="C17" s="271" t="s">
        <v>215</v>
      </c>
      <c r="D17" s="172">
        <v>34</v>
      </c>
      <c r="E17" s="172">
        <v>60</v>
      </c>
      <c r="F17" s="173">
        <v>7501339.2000000002</v>
      </c>
      <c r="G17" s="174"/>
      <c r="H17" s="173"/>
      <c r="I17" s="174">
        <f>E17+G17</f>
        <v>60</v>
      </c>
      <c r="J17" s="173">
        <f>F17+H17</f>
        <v>7501339.2000000002</v>
      </c>
    </row>
    <row r="18" spans="1:10" x14ac:dyDescent="0.2">
      <c r="A18" s="269"/>
      <c r="B18" s="269"/>
      <c r="C18" s="272"/>
      <c r="D18" s="172">
        <v>36</v>
      </c>
      <c r="E18" s="172">
        <v>65</v>
      </c>
      <c r="F18" s="173">
        <v>8588498.0999999996</v>
      </c>
      <c r="G18" s="174">
        <v>8</v>
      </c>
      <c r="H18" s="173">
        <v>1057045.92</v>
      </c>
      <c r="I18" s="174">
        <f>E18+G18</f>
        <v>73</v>
      </c>
      <c r="J18" s="173">
        <f>F18+H18</f>
        <v>9645544.0199999996</v>
      </c>
    </row>
    <row r="19" spans="1:10" x14ac:dyDescent="0.2">
      <c r="A19" s="270"/>
      <c r="B19" s="270"/>
      <c r="C19" s="145" t="s">
        <v>437</v>
      </c>
      <c r="D19" s="145"/>
      <c r="E19" s="146">
        <f>E17+E18</f>
        <v>125</v>
      </c>
      <c r="F19" s="147">
        <f t="shared" ref="F19:H19" si="5">F17+F18</f>
        <v>16089837.300000001</v>
      </c>
      <c r="G19" s="146">
        <f t="shared" si="5"/>
        <v>8</v>
      </c>
      <c r="H19" s="147">
        <f t="shared" si="5"/>
        <v>1057045.92</v>
      </c>
      <c r="I19" s="146">
        <f>I17+I18</f>
        <v>133</v>
      </c>
      <c r="J19" s="147">
        <f>J17+J18</f>
        <v>17146883.219999999</v>
      </c>
    </row>
    <row r="20" spans="1:10" ht="14.25" x14ac:dyDescent="0.2">
      <c r="A20" s="273" t="s">
        <v>479</v>
      </c>
      <c r="B20" s="273"/>
      <c r="C20" s="273"/>
      <c r="D20" s="273"/>
      <c r="E20" s="149">
        <f>E8+E11+E14+E16+E19</f>
        <v>701</v>
      </c>
      <c r="F20" s="148">
        <f>F8+F11+F14+F16+F19</f>
        <v>71107481.090000004</v>
      </c>
      <c r="G20" s="149">
        <f>G8+G11+G14+G16+G19</f>
        <v>1</v>
      </c>
      <c r="H20" s="148">
        <f>H8+H11+H14+H16+H19</f>
        <v>96117.58</v>
      </c>
      <c r="I20" s="149">
        <f>E20+G20</f>
        <v>702</v>
      </c>
      <c r="J20" s="148">
        <f>J8+J11+J14+J16+J19</f>
        <v>71203598.670000002</v>
      </c>
    </row>
    <row r="21" spans="1:10" x14ac:dyDescent="0.25">
      <c r="I21" t="s">
        <v>438</v>
      </c>
    </row>
  </sheetData>
  <mergeCells count="16">
    <mergeCell ref="H1:J1"/>
    <mergeCell ref="A2:J2"/>
    <mergeCell ref="A3:A4"/>
    <mergeCell ref="B3:B4"/>
    <mergeCell ref="C3:C4"/>
    <mergeCell ref="D3:D4"/>
    <mergeCell ref="E3:F3"/>
    <mergeCell ref="G3:H3"/>
    <mergeCell ref="I3:J3"/>
    <mergeCell ref="C5:C7"/>
    <mergeCell ref="B5:B19"/>
    <mergeCell ref="C17:C18"/>
    <mergeCell ref="A5:A19"/>
    <mergeCell ref="A20:D20"/>
    <mergeCell ref="C9:C10"/>
    <mergeCell ref="C12:C13"/>
  </mergeCells>
  <pageMargins left="0.7" right="0.7" top="0.75" bottom="0.75" header="0.3" footer="0.3"/>
  <pageSetup paperSize="9" scale="6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30"/>
  <sheetViews>
    <sheetView view="pageBreakPreview" zoomScale="86" zoomScaleNormal="100" zoomScaleSheetLayoutView="86" workbookViewId="0">
      <pane xSplit="1" ySplit="5" topLeftCell="BF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25" x14ac:dyDescent="0.2"/>
  <cols>
    <col min="1" max="1" width="41" style="1" customWidth="1"/>
    <col min="2" max="2" width="12.33203125" style="1" customWidth="1"/>
    <col min="3" max="3" width="13.6640625" style="1" customWidth="1"/>
    <col min="4" max="4" width="12.33203125" style="1" customWidth="1"/>
    <col min="5" max="5" width="13.6640625" style="1" customWidth="1"/>
    <col min="6" max="6" width="12.33203125" style="1" customWidth="1"/>
    <col min="7" max="7" width="13.6640625" style="1" customWidth="1"/>
    <col min="8" max="8" width="12.33203125" style="1" customWidth="1"/>
    <col min="9" max="9" width="13.6640625" style="1" customWidth="1"/>
    <col min="10" max="10" width="12.33203125" style="1" customWidth="1"/>
    <col min="11" max="11" width="13.6640625" style="1" customWidth="1"/>
    <col min="12" max="12" width="12.33203125" style="1" customWidth="1"/>
    <col min="13" max="13" width="13.6640625" style="1" customWidth="1"/>
    <col min="14" max="14" width="12.33203125" style="1" customWidth="1"/>
    <col min="15" max="15" width="13.6640625" style="1" customWidth="1"/>
    <col min="16" max="16" width="12.33203125" style="1" customWidth="1"/>
    <col min="17" max="17" width="13.6640625" style="1" customWidth="1"/>
    <col min="18" max="18" width="12.33203125" style="1" customWidth="1"/>
    <col min="19" max="19" width="13.6640625" style="1" customWidth="1"/>
    <col min="20" max="20" width="12.33203125" style="1" customWidth="1"/>
    <col min="21" max="21" width="13.6640625" style="1" customWidth="1"/>
    <col min="22" max="22" width="12.33203125" style="1" customWidth="1"/>
    <col min="23" max="23" width="13.6640625" style="1" customWidth="1"/>
    <col min="24" max="24" width="12.33203125" style="1" customWidth="1"/>
    <col min="25" max="25" width="13.6640625" style="1" customWidth="1"/>
    <col min="26" max="26" width="12.33203125" style="1" customWidth="1"/>
    <col min="27" max="27" width="13.6640625" style="1" customWidth="1"/>
    <col min="28" max="28" width="12.33203125" style="1" customWidth="1"/>
    <col min="29" max="29" width="13.6640625" style="1" customWidth="1"/>
    <col min="30" max="30" width="12.33203125" style="1" customWidth="1"/>
    <col min="31" max="31" width="13.6640625" style="1" customWidth="1"/>
    <col min="32" max="32" width="12.33203125" style="1" customWidth="1"/>
    <col min="33" max="33" width="13.6640625" style="1" customWidth="1"/>
    <col min="34" max="34" width="12.33203125" style="1" customWidth="1"/>
    <col min="35" max="35" width="13.6640625" style="1" customWidth="1"/>
    <col min="36" max="36" width="12.33203125" style="1" customWidth="1"/>
    <col min="37" max="37" width="13.6640625" style="1" customWidth="1"/>
    <col min="38" max="38" width="12.33203125" style="1" customWidth="1"/>
    <col min="39" max="39" width="13.6640625" style="1" customWidth="1"/>
    <col min="40" max="40" width="12.33203125" style="1" customWidth="1"/>
    <col min="41" max="41" width="13.6640625" style="1" customWidth="1"/>
    <col min="42" max="42" width="12.33203125" style="1" customWidth="1"/>
    <col min="43" max="43" width="13.6640625" style="1" customWidth="1"/>
    <col min="44" max="44" width="12.33203125" style="1" customWidth="1"/>
    <col min="45" max="45" width="13.6640625" style="1" customWidth="1"/>
    <col min="46" max="46" width="12.33203125" style="1" customWidth="1"/>
    <col min="47" max="47" width="13.6640625" style="1" customWidth="1"/>
    <col min="48" max="48" width="12.33203125" style="1" customWidth="1"/>
    <col min="49" max="49" width="13.6640625" style="1" customWidth="1"/>
    <col min="50" max="50" width="12.33203125" style="1" customWidth="1"/>
    <col min="51" max="51" width="13.6640625" style="1" customWidth="1"/>
    <col min="52" max="52" width="12.33203125" style="1" customWidth="1"/>
    <col min="53" max="53" width="13.6640625" style="1" customWidth="1"/>
    <col min="54" max="54" width="12.33203125" style="1" customWidth="1"/>
    <col min="55" max="55" width="13.6640625" style="1" customWidth="1"/>
    <col min="56" max="56" width="12.33203125" style="1" customWidth="1"/>
    <col min="57" max="57" width="13.6640625" style="1" customWidth="1"/>
    <col min="58" max="58" width="12.33203125" style="1" customWidth="1"/>
    <col min="59" max="59" width="13.6640625" style="1" customWidth="1"/>
    <col min="60" max="60" width="12.33203125" style="1" customWidth="1"/>
    <col min="61" max="61" width="13.6640625" style="1" customWidth="1"/>
    <col min="62" max="62" width="12.33203125" style="1" customWidth="1"/>
    <col min="63" max="63" width="13.6640625" style="1" customWidth="1"/>
    <col min="64" max="64" width="12.33203125" style="1" customWidth="1"/>
    <col min="65" max="65" width="13.6640625" style="1" customWidth="1"/>
    <col min="66" max="66" width="12.33203125" style="1" customWidth="1"/>
    <col min="67" max="67" width="13.6640625" style="1" customWidth="1"/>
    <col min="68" max="68" width="12.33203125" style="1" customWidth="1"/>
    <col min="69" max="69" width="13.6640625" style="1" customWidth="1"/>
    <col min="70" max="70" width="12.33203125" style="1" customWidth="1"/>
    <col min="71" max="71" width="13.6640625" style="1" customWidth="1"/>
    <col min="72" max="72" width="12.33203125" style="1" customWidth="1"/>
    <col min="73" max="73" width="13.6640625" style="1" customWidth="1"/>
    <col min="74" max="74" width="12.33203125" style="1" customWidth="1"/>
    <col min="75" max="75" width="13.6640625" style="1" customWidth="1"/>
  </cols>
  <sheetData>
    <row r="1" spans="1:75" x14ac:dyDescent="0.2">
      <c r="AF1" s="284" t="s">
        <v>451</v>
      </c>
      <c r="AG1" s="285"/>
      <c r="AH1" s="285"/>
      <c r="AI1" s="285"/>
      <c r="BT1" s="284" t="s">
        <v>451</v>
      </c>
      <c r="BU1" s="285"/>
      <c r="BV1" s="285"/>
      <c r="BW1" s="285"/>
    </row>
    <row r="2" spans="1:75" x14ac:dyDescent="0.2">
      <c r="E2" s="286" t="s">
        <v>285</v>
      </c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6"/>
      <c r="AF2" s="285"/>
      <c r="AG2" s="285"/>
      <c r="AH2" s="285"/>
      <c r="AI2" s="285"/>
      <c r="AM2" s="286" t="s">
        <v>285</v>
      </c>
      <c r="AN2" s="286"/>
      <c r="AO2" s="286"/>
      <c r="AP2" s="286"/>
      <c r="AQ2" s="286"/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F2" s="286"/>
      <c r="BG2" s="286"/>
      <c r="BH2" s="286"/>
      <c r="BI2" s="286"/>
      <c r="BT2" s="285"/>
      <c r="BU2" s="285"/>
      <c r="BV2" s="285"/>
      <c r="BW2" s="285"/>
    </row>
    <row r="4" spans="1:75" ht="33" customHeight="1" x14ac:dyDescent="0.2">
      <c r="A4" s="282" t="s">
        <v>82</v>
      </c>
      <c r="B4" s="281" t="s">
        <v>248</v>
      </c>
      <c r="C4" s="281"/>
      <c r="D4" s="281" t="s">
        <v>249</v>
      </c>
      <c r="E4" s="281"/>
      <c r="F4" s="281" t="s">
        <v>250</v>
      </c>
      <c r="G4" s="281"/>
      <c r="H4" s="281" t="s">
        <v>251</v>
      </c>
      <c r="I4" s="281"/>
      <c r="J4" s="281" t="s">
        <v>252</v>
      </c>
      <c r="K4" s="281"/>
      <c r="L4" s="281" t="s">
        <v>253</v>
      </c>
      <c r="M4" s="281"/>
      <c r="N4" s="281" t="s">
        <v>254</v>
      </c>
      <c r="O4" s="281"/>
      <c r="P4" s="281" t="s">
        <v>255</v>
      </c>
      <c r="Q4" s="281"/>
      <c r="R4" s="281" t="s">
        <v>256</v>
      </c>
      <c r="S4" s="281"/>
      <c r="T4" s="281" t="s">
        <v>257</v>
      </c>
      <c r="U4" s="281"/>
      <c r="V4" s="281" t="s">
        <v>258</v>
      </c>
      <c r="W4" s="281"/>
      <c r="X4" s="281" t="s">
        <v>259</v>
      </c>
      <c r="Y4" s="281"/>
      <c r="Z4" s="281" t="s">
        <v>260</v>
      </c>
      <c r="AA4" s="281"/>
      <c r="AB4" s="281" t="s">
        <v>261</v>
      </c>
      <c r="AC4" s="281"/>
      <c r="AD4" s="281" t="s">
        <v>262</v>
      </c>
      <c r="AE4" s="281"/>
      <c r="AF4" s="281" t="s">
        <v>263</v>
      </c>
      <c r="AG4" s="281"/>
      <c r="AH4" s="281" t="s">
        <v>264</v>
      </c>
      <c r="AI4" s="281"/>
      <c r="AJ4" s="281" t="s">
        <v>265</v>
      </c>
      <c r="AK4" s="281"/>
      <c r="AL4" s="281" t="s">
        <v>266</v>
      </c>
      <c r="AM4" s="281"/>
      <c r="AN4" s="281" t="s">
        <v>267</v>
      </c>
      <c r="AO4" s="281"/>
      <c r="AP4" s="281" t="s">
        <v>268</v>
      </c>
      <c r="AQ4" s="281"/>
      <c r="AR4" s="281" t="s">
        <v>269</v>
      </c>
      <c r="AS4" s="281"/>
      <c r="AT4" s="281" t="s">
        <v>270</v>
      </c>
      <c r="AU4" s="281"/>
      <c r="AV4" s="281" t="s">
        <v>271</v>
      </c>
      <c r="AW4" s="281"/>
      <c r="AX4" s="281" t="s">
        <v>272</v>
      </c>
      <c r="AY4" s="281"/>
      <c r="AZ4" s="281" t="s">
        <v>273</v>
      </c>
      <c r="BA4" s="281"/>
      <c r="BB4" s="281" t="s">
        <v>274</v>
      </c>
      <c r="BC4" s="281"/>
      <c r="BD4" s="281" t="s">
        <v>275</v>
      </c>
      <c r="BE4" s="281"/>
      <c r="BF4" s="281" t="s">
        <v>276</v>
      </c>
      <c r="BG4" s="281"/>
      <c r="BH4" s="281" t="s">
        <v>277</v>
      </c>
      <c r="BI4" s="281"/>
      <c r="BJ4" s="281" t="s">
        <v>278</v>
      </c>
      <c r="BK4" s="281"/>
      <c r="BL4" s="281" t="s">
        <v>279</v>
      </c>
      <c r="BM4" s="281"/>
      <c r="BN4" s="281" t="s">
        <v>280</v>
      </c>
      <c r="BO4" s="281"/>
      <c r="BP4" s="281" t="s">
        <v>281</v>
      </c>
      <c r="BQ4" s="281"/>
      <c r="BR4" s="281" t="s">
        <v>282</v>
      </c>
      <c r="BS4" s="281"/>
      <c r="BT4" s="281" t="s">
        <v>283</v>
      </c>
      <c r="BU4" s="281"/>
      <c r="BV4" s="281" t="s">
        <v>284</v>
      </c>
      <c r="BW4" s="281"/>
    </row>
    <row r="5" spans="1:75" ht="11.1" customHeight="1" x14ac:dyDescent="0.2">
      <c r="A5" s="283"/>
      <c r="B5" s="13" t="s">
        <v>183</v>
      </c>
      <c r="C5" s="13" t="s">
        <v>184</v>
      </c>
      <c r="D5" s="13" t="s">
        <v>183</v>
      </c>
      <c r="E5" s="13" t="s">
        <v>184</v>
      </c>
      <c r="F5" s="13" t="s">
        <v>183</v>
      </c>
      <c r="G5" s="13" t="s">
        <v>184</v>
      </c>
      <c r="H5" s="13" t="s">
        <v>183</v>
      </c>
      <c r="I5" s="13" t="s">
        <v>184</v>
      </c>
      <c r="J5" s="13" t="s">
        <v>183</v>
      </c>
      <c r="K5" s="13" t="s">
        <v>184</v>
      </c>
      <c r="L5" s="13" t="s">
        <v>183</v>
      </c>
      <c r="M5" s="13" t="s">
        <v>184</v>
      </c>
      <c r="N5" s="13" t="s">
        <v>183</v>
      </c>
      <c r="O5" s="13" t="s">
        <v>184</v>
      </c>
      <c r="P5" s="13" t="s">
        <v>183</v>
      </c>
      <c r="Q5" s="13" t="s">
        <v>184</v>
      </c>
      <c r="R5" s="13" t="s">
        <v>183</v>
      </c>
      <c r="S5" s="13" t="s">
        <v>184</v>
      </c>
      <c r="T5" s="13" t="s">
        <v>183</v>
      </c>
      <c r="U5" s="13" t="s">
        <v>184</v>
      </c>
      <c r="V5" s="13" t="s">
        <v>183</v>
      </c>
      <c r="W5" s="13" t="s">
        <v>184</v>
      </c>
      <c r="X5" s="13" t="s">
        <v>183</v>
      </c>
      <c r="Y5" s="13" t="s">
        <v>184</v>
      </c>
      <c r="Z5" s="13" t="s">
        <v>183</v>
      </c>
      <c r="AA5" s="13" t="s">
        <v>184</v>
      </c>
      <c r="AB5" s="13" t="s">
        <v>183</v>
      </c>
      <c r="AC5" s="13" t="s">
        <v>184</v>
      </c>
      <c r="AD5" s="13" t="s">
        <v>183</v>
      </c>
      <c r="AE5" s="13" t="s">
        <v>184</v>
      </c>
      <c r="AF5" s="13" t="s">
        <v>183</v>
      </c>
      <c r="AG5" s="13" t="s">
        <v>184</v>
      </c>
      <c r="AH5" s="13" t="s">
        <v>183</v>
      </c>
      <c r="AI5" s="13" t="s">
        <v>184</v>
      </c>
      <c r="AJ5" s="13" t="s">
        <v>183</v>
      </c>
      <c r="AK5" s="13" t="s">
        <v>184</v>
      </c>
      <c r="AL5" s="13" t="s">
        <v>183</v>
      </c>
      <c r="AM5" s="13" t="s">
        <v>184</v>
      </c>
      <c r="AN5" s="13" t="s">
        <v>183</v>
      </c>
      <c r="AO5" s="13" t="s">
        <v>184</v>
      </c>
      <c r="AP5" s="13" t="s">
        <v>183</v>
      </c>
      <c r="AQ5" s="13" t="s">
        <v>184</v>
      </c>
      <c r="AR5" s="13" t="s">
        <v>183</v>
      </c>
      <c r="AS5" s="13" t="s">
        <v>184</v>
      </c>
      <c r="AT5" s="13" t="s">
        <v>183</v>
      </c>
      <c r="AU5" s="13" t="s">
        <v>184</v>
      </c>
      <c r="AV5" s="13" t="s">
        <v>183</v>
      </c>
      <c r="AW5" s="13" t="s">
        <v>184</v>
      </c>
      <c r="AX5" s="13" t="s">
        <v>183</v>
      </c>
      <c r="AY5" s="13" t="s">
        <v>184</v>
      </c>
      <c r="AZ5" s="13" t="s">
        <v>183</v>
      </c>
      <c r="BA5" s="13" t="s">
        <v>184</v>
      </c>
      <c r="BB5" s="13" t="s">
        <v>183</v>
      </c>
      <c r="BC5" s="13" t="s">
        <v>184</v>
      </c>
      <c r="BD5" s="13" t="s">
        <v>183</v>
      </c>
      <c r="BE5" s="13" t="s">
        <v>184</v>
      </c>
      <c r="BF5" s="13" t="s">
        <v>183</v>
      </c>
      <c r="BG5" s="13" t="s">
        <v>184</v>
      </c>
      <c r="BH5" s="13" t="s">
        <v>183</v>
      </c>
      <c r="BI5" s="13" t="s">
        <v>184</v>
      </c>
      <c r="BJ5" s="13" t="s">
        <v>183</v>
      </c>
      <c r="BK5" s="13" t="s">
        <v>184</v>
      </c>
      <c r="BL5" s="13" t="s">
        <v>183</v>
      </c>
      <c r="BM5" s="13" t="s">
        <v>184</v>
      </c>
      <c r="BN5" s="13" t="s">
        <v>183</v>
      </c>
      <c r="BO5" s="13" t="s">
        <v>184</v>
      </c>
      <c r="BP5" s="13" t="s">
        <v>183</v>
      </c>
      <c r="BQ5" s="13" t="s">
        <v>184</v>
      </c>
      <c r="BR5" s="13" t="s">
        <v>183</v>
      </c>
      <c r="BS5" s="13" t="s">
        <v>184</v>
      </c>
      <c r="BT5" s="13" t="s">
        <v>183</v>
      </c>
      <c r="BU5" s="13" t="s">
        <v>184</v>
      </c>
      <c r="BV5" s="13" t="s">
        <v>183</v>
      </c>
      <c r="BW5" s="13" t="s">
        <v>184</v>
      </c>
    </row>
    <row r="6" spans="1:75" s="18" customFormat="1" ht="33" customHeight="1" x14ac:dyDescent="0.2">
      <c r="A6" s="14" t="s">
        <v>185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7">
        <v>340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5">
        <v>2164</v>
      </c>
      <c r="BG6" s="15">
        <v>11572</v>
      </c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5">
        <v>6063</v>
      </c>
      <c r="BS6" s="15">
        <v>11245</v>
      </c>
      <c r="BT6" s="16"/>
      <c r="BU6" s="16"/>
      <c r="BV6" s="15">
        <v>6614</v>
      </c>
      <c r="BW6" s="17">
        <v>378</v>
      </c>
    </row>
    <row r="7" spans="1:75" ht="11.1" customHeight="1" x14ac:dyDescent="0.2">
      <c r="A7" s="19" t="s">
        <v>186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</row>
    <row r="8" spans="1:75" ht="11.1" customHeight="1" x14ac:dyDescent="0.2">
      <c r="A8" s="19" t="s">
        <v>187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2">
        <v>1366</v>
      </c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1">
        <v>678</v>
      </c>
      <c r="BS8" s="22">
        <v>1337</v>
      </c>
      <c r="BT8" s="20"/>
      <c r="BU8" s="20"/>
      <c r="BV8" s="21">
        <v>2</v>
      </c>
      <c r="BW8" s="20"/>
    </row>
    <row r="9" spans="1:75" ht="11.1" customHeight="1" x14ac:dyDescent="0.2">
      <c r="A9" s="19" t="s">
        <v>188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2">
        <v>1600</v>
      </c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2">
        <v>1589</v>
      </c>
      <c r="BS9" s="20"/>
      <c r="BT9" s="20"/>
      <c r="BU9" s="20"/>
      <c r="BV9" s="20"/>
      <c r="BW9" s="20"/>
    </row>
    <row r="10" spans="1:75" ht="11.1" customHeight="1" x14ac:dyDescent="0.2">
      <c r="A10" s="19" t="s">
        <v>189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1">
        <v>43</v>
      </c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1">
        <v>4</v>
      </c>
      <c r="BS10" s="21">
        <v>59</v>
      </c>
      <c r="BT10" s="20"/>
      <c r="BU10" s="20"/>
      <c r="BV10" s="21">
        <v>14</v>
      </c>
      <c r="BW10" s="20"/>
    </row>
    <row r="11" spans="1:75" ht="11.1" customHeight="1" x14ac:dyDescent="0.2">
      <c r="A11" s="19" t="s">
        <v>190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1">
        <v>5</v>
      </c>
      <c r="BG11" s="21">
        <v>403</v>
      </c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1">
        <v>26</v>
      </c>
      <c r="BS11" s="21">
        <v>361</v>
      </c>
      <c r="BT11" s="20"/>
      <c r="BU11" s="20"/>
      <c r="BV11" s="21">
        <v>49</v>
      </c>
      <c r="BW11" s="20"/>
    </row>
    <row r="12" spans="1:75" ht="11.1" customHeight="1" x14ac:dyDescent="0.2">
      <c r="A12" s="19" t="s">
        <v>191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1">
        <v>82</v>
      </c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1">
        <v>2</v>
      </c>
      <c r="BS12" s="21">
        <v>109</v>
      </c>
      <c r="BT12" s="20"/>
      <c r="BU12" s="20"/>
      <c r="BV12" s="21">
        <v>285</v>
      </c>
      <c r="BW12" s="20"/>
    </row>
    <row r="13" spans="1:75" ht="11.1" customHeight="1" x14ac:dyDescent="0.2">
      <c r="A13" s="19" t="s">
        <v>192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1">
        <v>21</v>
      </c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1">
        <v>8</v>
      </c>
      <c r="BS13" s="21">
        <v>111</v>
      </c>
      <c r="BT13" s="20"/>
      <c r="BU13" s="20"/>
      <c r="BV13" s="21">
        <v>3</v>
      </c>
      <c r="BW13" s="20"/>
    </row>
    <row r="14" spans="1:75" ht="11.1" customHeight="1" x14ac:dyDescent="0.2">
      <c r="A14" s="19" t="s">
        <v>193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1">
        <v>195</v>
      </c>
      <c r="BW14" s="20"/>
    </row>
    <row r="15" spans="1:75" ht="11.1" customHeight="1" x14ac:dyDescent="0.2">
      <c r="A15" s="19" t="s">
        <v>194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</row>
    <row r="16" spans="1:75" ht="11.1" customHeight="1" x14ac:dyDescent="0.2">
      <c r="A16" s="19" t="s">
        <v>195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1">
        <v>55</v>
      </c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1">
        <v>4</v>
      </c>
      <c r="BS16" s="21">
        <v>66</v>
      </c>
      <c r="BT16" s="20"/>
      <c r="BU16" s="20"/>
      <c r="BV16" s="20"/>
      <c r="BW16" s="20"/>
    </row>
    <row r="17" spans="1:75" ht="11.1" customHeight="1" x14ac:dyDescent="0.2">
      <c r="A17" s="19" t="s">
        <v>196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1">
        <v>157</v>
      </c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1">
        <v>18</v>
      </c>
      <c r="BS17" s="21">
        <v>91</v>
      </c>
      <c r="BT17" s="20"/>
      <c r="BU17" s="20"/>
      <c r="BV17" s="20"/>
      <c r="BW17" s="20"/>
    </row>
    <row r="18" spans="1:75" ht="11.1" customHeight="1" x14ac:dyDescent="0.2">
      <c r="A18" s="19" t="s">
        <v>197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1">
        <v>7</v>
      </c>
      <c r="BT18" s="20"/>
      <c r="BU18" s="20"/>
      <c r="BV18" s="21">
        <v>691</v>
      </c>
      <c r="BW18" s="21">
        <v>1</v>
      </c>
    </row>
    <row r="19" spans="1:75" ht="11.1" customHeight="1" x14ac:dyDescent="0.2">
      <c r="A19" s="19" t="s">
        <v>198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1">
        <v>53</v>
      </c>
      <c r="BG19" s="22">
        <v>1337</v>
      </c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1">
        <v>245</v>
      </c>
      <c r="BS19" s="22">
        <v>1152</v>
      </c>
      <c r="BT19" s="20"/>
      <c r="BU19" s="20"/>
      <c r="BV19" s="21">
        <v>12</v>
      </c>
      <c r="BW19" s="21">
        <v>114</v>
      </c>
    </row>
    <row r="20" spans="1:75" ht="11.1" customHeight="1" x14ac:dyDescent="0.2">
      <c r="A20" s="19" t="s">
        <v>199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1">
        <v>370</v>
      </c>
      <c r="BG20" s="21">
        <v>623</v>
      </c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1">
        <v>135</v>
      </c>
      <c r="BS20" s="21">
        <v>571</v>
      </c>
      <c r="BT20" s="20"/>
      <c r="BU20" s="20"/>
      <c r="BV20" s="21">
        <v>193</v>
      </c>
      <c r="BW20" s="20"/>
    </row>
    <row r="21" spans="1:75" ht="11.1" customHeight="1" x14ac:dyDescent="0.2">
      <c r="A21" s="19" t="s">
        <v>200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1">
        <v>43</v>
      </c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1">
        <v>10</v>
      </c>
      <c r="BS21" s="21">
        <v>40</v>
      </c>
      <c r="BT21" s="20"/>
      <c r="BU21" s="20"/>
      <c r="BV21" s="20"/>
      <c r="BW21" s="20"/>
    </row>
    <row r="22" spans="1:75" ht="11.1" customHeight="1" x14ac:dyDescent="0.2">
      <c r="A22" s="19" t="s">
        <v>201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1">
        <v>471</v>
      </c>
      <c r="BG22" s="21">
        <v>925</v>
      </c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1">
        <v>203</v>
      </c>
      <c r="BS22" s="21">
        <v>662</v>
      </c>
      <c r="BT22" s="20"/>
      <c r="BU22" s="20"/>
      <c r="BV22" s="22">
        <v>1075</v>
      </c>
      <c r="BW22" s="20"/>
    </row>
    <row r="23" spans="1:75" ht="11.1" customHeight="1" x14ac:dyDescent="0.2">
      <c r="A23" s="19" t="s">
        <v>202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1">
        <v>201</v>
      </c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1">
        <v>38</v>
      </c>
      <c r="BS23" s="21">
        <v>156</v>
      </c>
      <c r="BT23" s="20"/>
      <c r="BU23" s="20"/>
      <c r="BV23" s="21">
        <v>254</v>
      </c>
      <c r="BW23" s="20"/>
    </row>
    <row r="24" spans="1:75" ht="11.1" customHeight="1" x14ac:dyDescent="0.2">
      <c r="A24" s="19" t="s">
        <v>203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1">
        <v>113</v>
      </c>
      <c r="BS24" s="21">
        <v>87</v>
      </c>
      <c r="BT24" s="20"/>
      <c r="BU24" s="20"/>
      <c r="BV24" s="21">
        <v>3</v>
      </c>
      <c r="BW24" s="20"/>
    </row>
    <row r="25" spans="1:75" ht="11.1" customHeight="1" x14ac:dyDescent="0.2">
      <c r="A25" s="19" t="s">
        <v>204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1">
        <v>476</v>
      </c>
      <c r="BG25" s="21">
        <v>5</v>
      </c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1">
        <v>133</v>
      </c>
      <c r="BS25" s="21">
        <v>2</v>
      </c>
      <c r="BT25" s="20"/>
      <c r="BU25" s="20"/>
      <c r="BV25" s="21">
        <v>118</v>
      </c>
      <c r="BW25" s="20"/>
    </row>
    <row r="26" spans="1:75" ht="11.1" customHeight="1" x14ac:dyDescent="0.2">
      <c r="A26" s="19" t="s">
        <v>205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1">
        <v>29</v>
      </c>
      <c r="BG26" s="21">
        <v>132</v>
      </c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2">
        <v>1374</v>
      </c>
      <c r="BS26" s="21">
        <v>596</v>
      </c>
      <c r="BT26" s="20"/>
      <c r="BU26" s="20"/>
      <c r="BV26" s="21">
        <v>9</v>
      </c>
      <c r="BW26" s="20"/>
    </row>
    <row r="27" spans="1:75" ht="11.1" customHeight="1" x14ac:dyDescent="0.2">
      <c r="A27" s="19" t="s">
        <v>206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1">
        <v>649</v>
      </c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1">
        <v>153</v>
      </c>
      <c r="BS27" s="21">
        <v>390</v>
      </c>
      <c r="BT27" s="20"/>
      <c r="BU27" s="20"/>
      <c r="BV27" s="21">
        <v>869</v>
      </c>
      <c r="BW27" s="21">
        <v>21</v>
      </c>
    </row>
    <row r="28" spans="1:75" ht="11.1" customHeight="1" x14ac:dyDescent="0.2">
      <c r="A28" s="19" t="s">
        <v>207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1">
        <v>38</v>
      </c>
      <c r="BG28" s="21">
        <v>771</v>
      </c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1">
        <v>16</v>
      </c>
      <c r="BS28" s="21">
        <v>417</v>
      </c>
      <c r="BT28" s="20"/>
      <c r="BU28" s="20"/>
      <c r="BV28" s="22">
        <v>1007</v>
      </c>
      <c r="BW28" s="21">
        <v>151</v>
      </c>
    </row>
    <row r="29" spans="1:75" ht="11.1" customHeight="1" x14ac:dyDescent="0.2">
      <c r="A29" s="19" t="s">
        <v>208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1">
        <v>43</v>
      </c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1">
        <v>24</v>
      </c>
      <c r="BS29" s="21">
        <v>94</v>
      </c>
      <c r="BT29" s="20"/>
      <c r="BU29" s="20"/>
      <c r="BV29" s="21">
        <v>302</v>
      </c>
      <c r="BW29" s="20"/>
    </row>
    <row r="30" spans="1:75" ht="11.1" customHeight="1" x14ac:dyDescent="0.2">
      <c r="A30" s="19" t="s">
        <v>209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1">
        <v>19</v>
      </c>
      <c r="BG30" s="21">
        <v>597</v>
      </c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1">
        <v>40</v>
      </c>
      <c r="BS30" s="21">
        <v>764</v>
      </c>
      <c r="BT30" s="20"/>
      <c r="BU30" s="20"/>
      <c r="BV30" s="21">
        <v>46</v>
      </c>
      <c r="BW30" s="20"/>
    </row>
    <row r="31" spans="1:75" ht="11.1" customHeight="1" x14ac:dyDescent="0.2">
      <c r="A31" s="19" t="s">
        <v>210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1">
        <v>14</v>
      </c>
      <c r="BG31" s="21">
        <v>37</v>
      </c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1">
        <v>17</v>
      </c>
      <c r="BT31" s="20"/>
      <c r="BU31" s="20"/>
      <c r="BV31" s="21">
        <v>38</v>
      </c>
      <c r="BW31" s="20"/>
    </row>
    <row r="32" spans="1:75" ht="11.1" customHeight="1" x14ac:dyDescent="0.2">
      <c r="A32" s="19" t="s">
        <v>211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1">
        <v>19</v>
      </c>
      <c r="BG32" s="21">
        <v>143</v>
      </c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1">
        <v>20</v>
      </c>
      <c r="BS32" s="21">
        <v>118</v>
      </c>
      <c r="BT32" s="20"/>
      <c r="BU32" s="20"/>
      <c r="BV32" s="21">
        <v>3</v>
      </c>
      <c r="BW32" s="20"/>
    </row>
    <row r="33" spans="1:75" ht="11.1" customHeight="1" x14ac:dyDescent="0.2">
      <c r="A33" s="19" t="s">
        <v>212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1">
        <v>3</v>
      </c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1">
        <v>22</v>
      </c>
      <c r="BT33" s="20"/>
      <c r="BU33" s="20"/>
      <c r="BV33" s="21">
        <v>150</v>
      </c>
      <c r="BW33" s="21">
        <v>36</v>
      </c>
    </row>
    <row r="34" spans="1:75" ht="11.1" customHeight="1" x14ac:dyDescent="0.2">
      <c r="A34" s="19" t="s">
        <v>213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1">
        <v>29</v>
      </c>
      <c r="BG34" s="21">
        <v>700</v>
      </c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1">
        <v>199</v>
      </c>
      <c r="BS34" s="22">
        <v>1938</v>
      </c>
      <c r="BT34" s="20"/>
      <c r="BU34" s="20"/>
      <c r="BV34" s="21">
        <v>278</v>
      </c>
      <c r="BW34" s="20"/>
    </row>
    <row r="35" spans="1:75" ht="11.1" customHeight="1" x14ac:dyDescent="0.2">
      <c r="A35" s="19" t="s">
        <v>214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1">
        <v>56</v>
      </c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1">
        <v>12</v>
      </c>
      <c r="BT35" s="20"/>
      <c r="BU35" s="20"/>
      <c r="BV35" s="21">
        <v>22</v>
      </c>
      <c r="BW35" s="20"/>
    </row>
    <row r="36" spans="1:75" ht="11.1" customHeight="1" x14ac:dyDescent="0.2">
      <c r="A36" s="19" t="s">
        <v>215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1">
        <v>279</v>
      </c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1">
        <v>185</v>
      </c>
      <c r="BS36" s="21">
        <v>415</v>
      </c>
      <c r="BT36" s="20"/>
      <c r="BU36" s="20"/>
      <c r="BV36" s="21">
        <v>31</v>
      </c>
      <c r="BW36" s="20"/>
    </row>
    <row r="37" spans="1:75" ht="11.1" customHeight="1" x14ac:dyDescent="0.2">
      <c r="A37" s="19" t="s">
        <v>216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1">
        <v>501</v>
      </c>
      <c r="BG37" s="21">
        <v>458</v>
      </c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1">
        <v>201</v>
      </c>
      <c r="BS37" s="21">
        <v>546</v>
      </c>
      <c r="BT37" s="20"/>
      <c r="BU37" s="20"/>
      <c r="BV37" s="21">
        <v>218</v>
      </c>
      <c r="BW37" s="20"/>
    </row>
    <row r="38" spans="1:75" ht="11.1" customHeight="1" x14ac:dyDescent="0.2">
      <c r="A38" s="19" t="s">
        <v>217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1">
        <v>10</v>
      </c>
      <c r="BG38" s="21">
        <v>340</v>
      </c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1">
        <v>167</v>
      </c>
      <c r="BS38" s="21">
        <v>425</v>
      </c>
      <c r="BT38" s="20"/>
      <c r="BU38" s="20"/>
      <c r="BV38" s="21">
        <v>125</v>
      </c>
      <c r="BW38" s="21">
        <v>4</v>
      </c>
    </row>
    <row r="39" spans="1:75" ht="11.1" customHeight="1" x14ac:dyDescent="0.2">
      <c r="A39" s="19" t="s">
        <v>218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1">
        <v>5</v>
      </c>
      <c r="BG39" s="21">
        <v>310</v>
      </c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1">
        <v>99</v>
      </c>
      <c r="BS39" s="21">
        <v>287</v>
      </c>
      <c r="BT39" s="20"/>
      <c r="BU39" s="20"/>
      <c r="BV39" s="21">
        <v>32</v>
      </c>
      <c r="BW39" s="20"/>
    </row>
    <row r="40" spans="1:75" ht="11.1" customHeight="1" x14ac:dyDescent="0.2">
      <c r="A40" s="19" t="s">
        <v>219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1">
        <v>29</v>
      </c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1">
        <v>6</v>
      </c>
      <c r="BS40" s="21">
        <v>15</v>
      </c>
      <c r="BT40" s="20"/>
      <c r="BU40" s="20"/>
      <c r="BV40" s="20"/>
      <c r="BW40" s="20"/>
    </row>
    <row r="41" spans="1:75" ht="11.1" customHeight="1" x14ac:dyDescent="0.2">
      <c r="A41" s="19" t="s">
        <v>220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1">
        <v>10</v>
      </c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1">
        <v>20</v>
      </c>
      <c r="BS41" s="21">
        <v>40</v>
      </c>
      <c r="BT41" s="20"/>
      <c r="BU41" s="20"/>
      <c r="BV41" s="21">
        <v>290</v>
      </c>
      <c r="BW41" s="21">
        <v>51</v>
      </c>
    </row>
    <row r="42" spans="1:75" ht="11.1" customHeight="1" x14ac:dyDescent="0.2">
      <c r="A42" s="19" t="s">
        <v>221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1">
        <v>120</v>
      </c>
      <c r="BG42" s="21">
        <v>140</v>
      </c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1">
        <v>24</v>
      </c>
      <c r="BS42" s="21">
        <v>316</v>
      </c>
      <c r="BT42" s="20"/>
      <c r="BU42" s="20"/>
      <c r="BV42" s="21">
        <v>189</v>
      </c>
      <c r="BW42" s="20"/>
    </row>
    <row r="43" spans="1:75" ht="11.1" customHeight="1" x14ac:dyDescent="0.2">
      <c r="A43" s="19" t="s">
        <v>222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1">
        <v>5</v>
      </c>
      <c r="BG43" s="21">
        <v>14</v>
      </c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1">
        <v>2</v>
      </c>
      <c r="BS43" s="21">
        <v>22</v>
      </c>
      <c r="BT43" s="20"/>
      <c r="BU43" s="20"/>
      <c r="BV43" s="21">
        <v>111</v>
      </c>
      <c r="BW43" s="20"/>
    </row>
    <row r="44" spans="1:75" ht="11.1" customHeight="1" x14ac:dyDescent="0.2">
      <c r="A44" s="19" t="s">
        <v>223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1">
        <v>340</v>
      </c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1">
        <v>327</v>
      </c>
      <c r="BS44" s="20"/>
      <c r="BT44" s="20"/>
      <c r="BU44" s="20"/>
      <c r="BV44" s="20"/>
      <c r="BW44" s="20"/>
    </row>
    <row r="45" spans="1:75" ht="11.1" customHeight="1" x14ac:dyDescent="0.2">
      <c r="A45" s="19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</row>
    <row r="46" spans="1:75" s="18" customFormat="1" ht="33" customHeight="1" x14ac:dyDescent="0.2">
      <c r="A46" s="14" t="s">
        <v>224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5">
        <v>4685</v>
      </c>
      <c r="BH46" s="16"/>
      <c r="BI46" s="16"/>
      <c r="BJ46" s="17">
        <v>53</v>
      </c>
      <c r="BK46" s="16"/>
      <c r="BL46" s="16"/>
      <c r="BM46" s="16"/>
      <c r="BN46" s="16"/>
      <c r="BO46" s="16"/>
      <c r="BP46" s="16"/>
      <c r="BQ46" s="16"/>
      <c r="BR46" s="17">
        <v>858</v>
      </c>
      <c r="BS46" s="15">
        <v>5775</v>
      </c>
      <c r="BT46" s="16"/>
      <c r="BU46" s="16"/>
      <c r="BV46" s="17">
        <v>491</v>
      </c>
      <c r="BW46" s="16"/>
    </row>
    <row r="47" spans="1:75" ht="11.1" customHeight="1" x14ac:dyDescent="0.2">
      <c r="A47" s="19" t="s">
        <v>186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</row>
    <row r="48" spans="1:75" ht="11.1" customHeight="1" x14ac:dyDescent="0.2">
      <c r="A48" s="19" t="s">
        <v>225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2">
        <v>1823</v>
      </c>
      <c r="BH48" s="20"/>
      <c r="BI48" s="20"/>
      <c r="BJ48" s="21">
        <v>53</v>
      </c>
      <c r="BK48" s="20"/>
      <c r="BL48" s="20"/>
      <c r="BM48" s="20"/>
      <c r="BN48" s="20"/>
      <c r="BO48" s="20"/>
      <c r="BP48" s="20"/>
      <c r="BQ48" s="20"/>
      <c r="BR48" s="21">
        <v>12</v>
      </c>
      <c r="BS48" s="21">
        <v>935</v>
      </c>
      <c r="BT48" s="20"/>
      <c r="BU48" s="20"/>
      <c r="BV48" s="20"/>
      <c r="BW48" s="20"/>
    </row>
    <row r="49" spans="1:75" ht="11.1" customHeight="1" x14ac:dyDescent="0.2">
      <c r="A49" s="19" t="s">
        <v>189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1">
        <v>8</v>
      </c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1">
        <v>8</v>
      </c>
      <c r="BT49" s="20"/>
      <c r="BU49" s="20"/>
      <c r="BV49" s="20"/>
      <c r="BW49" s="20"/>
    </row>
    <row r="50" spans="1:75" ht="11.1" customHeight="1" x14ac:dyDescent="0.2">
      <c r="A50" s="19" t="s">
        <v>190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1">
        <v>174</v>
      </c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1">
        <v>2</v>
      </c>
      <c r="BS50" s="21">
        <v>288</v>
      </c>
      <c r="BT50" s="20"/>
      <c r="BU50" s="20"/>
      <c r="BV50" s="20"/>
      <c r="BW50" s="20"/>
    </row>
    <row r="51" spans="1:75" ht="11.1" customHeight="1" x14ac:dyDescent="0.2">
      <c r="A51" s="19" t="s">
        <v>191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1">
        <v>4</v>
      </c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1">
        <v>34</v>
      </c>
      <c r="BT51" s="20"/>
      <c r="BU51" s="20"/>
      <c r="BV51" s="21">
        <v>2</v>
      </c>
      <c r="BW51" s="20"/>
    </row>
    <row r="52" spans="1:75" ht="11.1" customHeight="1" x14ac:dyDescent="0.2">
      <c r="A52" s="19" t="s">
        <v>192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1">
        <v>10</v>
      </c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1">
        <v>2</v>
      </c>
      <c r="BS52" s="21">
        <v>81</v>
      </c>
      <c r="BT52" s="20"/>
      <c r="BU52" s="20"/>
      <c r="BV52" s="21">
        <v>3</v>
      </c>
      <c r="BW52" s="20"/>
    </row>
    <row r="53" spans="1:75" ht="11.1" customHeight="1" x14ac:dyDescent="0.2">
      <c r="A53" s="19" t="s">
        <v>193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1">
        <v>2</v>
      </c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1">
        <v>45</v>
      </c>
      <c r="BT53" s="20"/>
      <c r="BU53" s="20"/>
      <c r="BV53" s="21">
        <v>18</v>
      </c>
      <c r="BW53" s="20"/>
    </row>
    <row r="54" spans="1:75" ht="11.1" customHeight="1" x14ac:dyDescent="0.2">
      <c r="A54" s="19" t="s">
        <v>194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</row>
    <row r="55" spans="1:75" ht="11.1" customHeight="1" x14ac:dyDescent="0.2">
      <c r="A55" s="19" t="s">
        <v>195</v>
      </c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</row>
    <row r="56" spans="1:75" ht="11.1" customHeight="1" x14ac:dyDescent="0.2">
      <c r="A56" s="19" t="s">
        <v>196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</row>
    <row r="57" spans="1:75" ht="11.1" customHeight="1" x14ac:dyDescent="0.2">
      <c r="A57" s="19" t="s">
        <v>197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1">
        <v>32</v>
      </c>
      <c r="BT57" s="20"/>
      <c r="BU57" s="20"/>
      <c r="BV57" s="21">
        <v>67</v>
      </c>
      <c r="BW57" s="20"/>
    </row>
    <row r="58" spans="1:75" ht="11.1" customHeight="1" x14ac:dyDescent="0.2">
      <c r="A58" s="19" t="s">
        <v>198</v>
      </c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1">
        <v>8</v>
      </c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1">
        <v>2</v>
      </c>
      <c r="BS58" s="21">
        <v>95</v>
      </c>
      <c r="BT58" s="20"/>
      <c r="BU58" s="20"/>
      <c r="BV58" s="21">
        <v>20</v>
      </c>
      <c r="BW58" s="20"/>
    </row>
    <row r="59" spans="1:75" ht="11.1" customHeight="1" x14ac:dyDescent="0.2">
      <c r="A59" s="19" t="s">
        <v>199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2">
        <v>1826</v>
      </c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1">
        <v>5</v>
      </c>
      <c r="BS59" s="22">
        <v>1889</v>
      </c>
      <c r="BT59" s="20"/>
      <c r="BU59" s="20"/>
      <c r="BV59" s="20"/>
      <c r="BW59" s="20"/>
    </row>
    <row r="60" spans="1:75" ht="11.1" customHeight="1" x14ac:dyDescent="0.2">
      <c r="A60" s="19" t="s">
        <v>200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</row>
    <row r="61" spans="1:75" ht="11.1" customHeight="1" x14ac:dyDescent="0.2">
      <c r="A61" s="19" t="s">
        <v>201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1">
        <v>96</v>
      </c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1">
        <v>146</v>
      </c>
      <c r="BT61" s="20"/>
      <c r="BU61" s="20"/>
      <c r="BV61" s="21">
        <v>44</v>
      </c>
      <c r="BW61" s="20"/>
    </row>
    <row r="62" spans="1:75" ht="11.1" customHeight="1" x14ac:dyDescent="0.2">
      <c r="A62" s="19" t="s">
        <v>202</v>
      </c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1">
        <v>314</v>
      </c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1">
        <v>600</v>
      </c>
      <c r="BT62" s="20"/>
      <c r="BU62" s="20"/>
      <c r="BV62" s="20"/>
      <c r="BW62" s="20"/>
    </row>
    <row r="63" spans="1:75" ht="11.1" customHeight="1" x14ac:dyDescent="0.2">
      <c r="A63" s="19" t="s">
        <v>203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1">
        <v>2</v>
      </c>
      <c r="BT63" s="20"/>
      <c r="BU63" s="20"/>
      <c r="BV63" s="20"/>
      <c r="BW63" s="20"/>
    </row>
    <row r="64" spans="1:75" ht="11.1" customHeight="1" x14ac:dyDescent="0.2">
      <c r="A64" s="19" t="s">
        <v>204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1">
        <v>13</v>
      </c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1">
        <v>2</v>
      </c>
      <c r="BS64" s="21">
        <v>74</v>
      </c>
      <c r="BT64" s="20"/>
      <c r="BU64" s="20"/>
      <c r="BV64" s="21">
        <v>5</v>
      </c>
      <c r="BW64" s="20"/>
    </row>
    <row r="65" spans="1:75" ht="11.1" customHeight="1" x14ac:dyDescent="0.2">
      <c r="A65" s="19" t="s">
        <v>205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1">
        <v>8</v>
      </c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1">
        <v>716</v>
      </c>
      <c r="BS65" s="21">
        <v>13</v>
      </c>
      <c r="BT65" s="20"/>
      <c r="BU65" s="20"/>
      <c r="BV65" s="20"/>
      <c r="BW65" s="20"/>
    </row>
    <row r="66" spans="1:75" ht="11.1" customHeight="1" x14ac:dyDescent="0.2">
      <c r="A66" s="19" t="s">
        <v>206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1">
        <v>2</v>
      </c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1">
        <v>2</v>
      </c>
      <c r="BS66" s="21">
        <v>206</v>
      </c>
      <c r="BT66" s="20"/>
      <c r="BU66" s="20"/>
      <c r="BV66" s="21">
        <v>27</v>
      </c>
      <c r="BW66" s="20"/>
    </row>
    <row r="67" spans="1:75" ht="11.1" customHeight="1" x14ac:dyDescent="0.2">
      <c r="A67" s="19" t="s">
        <v>207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1">
        <v>85</v>
      </c>
      <c r="BW67" s="20"/>
    </row>
    <row r="68" spans="1:75" ht="11.1" customHeight="1" x14ac:dyDescent="0.2">
      <c r="A68" s="19" t="s">
        <v>208</v>
      </c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1">
        <v>15</v>
      </c>
      <c r="BT68" s="20"/>
      <c r="BU68" s="20"/>
      <c r="BV68" s="21">
        <v>27</v>
      </c>
      <c r="BW68" s="20"/>
    </row>
    <row r="69" spans="1:75" ht="11.1" customHeight="1" x14ac:dyDescent="0.2">
      <c r="A69" s="19" t="s">
        <v>209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1">
        <v>144</v>
      </c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1">
        <v>916</v>
      </c>
      <c r="BT69" s="20"/>
      <c r="BU69" s="20"/>
      <c r="BV69" s="20"/>
      <c r="BW69" s="20"/>
    </row>
    <row r="70" spans="1:75" ht="11.1" customHeight="1" x14ac:dyDescent="0.2">
      <c r="A70" s="19" t="s">
        <v>210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1">
        <v>21</v>
      </c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1">
        <v>25</v>
      </c>
      <c r="BT70" s="20"/>
      <c r="BU70" s="20"/>
      <c r="BV70" s="20"/>
      <c r="BW70" s="20"/>
    </row>
    <row r="71" spans="1:75" ht="11.1" customHeight="1" x14ac:dyDescent="0.2">
      <c r="A71" s="19" t="s">
        <v>211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</row>
    <row r="72" spans="1:75" ht="11.1" customHeight="1" x14ac:dyDescent="0.2">
      <c r="A72" s="19" t="s">
        <v>212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1">
        <v>69</v>
      </c>
      <c r="BW72" s="20"/>
    </row>
    <row r="73" spans="1:75" ht="11.1" customHeight="1" x14ac:dyDescent="0.2">
      <c r="A73" s="19" t="s">
        <v>213</v>
      </c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1">
        <v>4</v>
      </c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</row>
    <row r="74" spans="1:75" ht="11.1" customHeight="1" x14ac:dyDescent="0.2">
      <c r="A74" s="19" t="s">
        <v>214</v>
      </c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</row>
    <row r="75" spans="1:75" ht="11.1" customHeight="1" x14ac:dyDescent="0.2">
      <c r="A75" s="19" t="s">
        <v>215</v>
      </c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1">
        <v>94</v>
      </c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1">
        <v>30</v>
      </c>
      <c r="BT75" s="20"/>
      <c r="BU75" s="20"/>
      <c r="BV75" s="21">
        <v>20</v>
      </c>
      <c r="BW75" s="20"/>
    </row>
    <row r="76" spans="1:75" ht="11.1" customHeight="1" x14ac:dyDescent="0.2">
      <c r="A76" s="19" t="s">
        <v>216</v>
      </c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1">
        <v>7</v>
      </c>
      <c r="BS76" s="21">
        <v>51</v>
      </c>
      <c r="BT76" s="20"/>
      <c r="BU76" s="20"/>
      <c r="BV76" s="21">
        <v>5</v>
      </c>
      <c r="BW76" s="20"/>
    </row>
    <row r="77" spans="1:75" ht="11.1" customHeight="1" x14ac:dyDescent="0.2">
      <c r="A77" s="19" t="s">
        <v>217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1">
        <v>2</v>
      </c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1">
        <v>30</v>
      </c>
      <c r="BW77" s="20"/>
    </row>
    <row r="78" spans="1:75" ht="11.1" customHeight="1" x14ac:dyDescent="0.2">
      <c r="A78" s="19" t="s">
        <v>218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</row>
    <row r="79" spans="1:75" ht="11.1" customHeight="1" x14ac:dyDescent="0.2">
      <c r="A79" s="19" t="s">
        <v>219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</row>
    <row r="80" spans="1:75" ht="11.1" customHeight="1" x14ac:dyDescent="0.2">
      <c r="A80" s="19" t="s">
        <v>220</v>
      </c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1">
        <v>2</v>
      </c>
      <c r="BW80" s="20"/>
    </row>
    <row r="81" spans="1:75" ht="11.1" customHeight="1" x14ac:dyDescent="0.2">
      <c r="A81" s="19" t="s">
        <v>221</v>
      </c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1">
        <v>130</v>
      </c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1">
        <v>2</v>
      </c>
      <c r="BS81" s="21">
        <v>288</v>
      </c>
      <c r="BT81" s="20"/>
      <c r="BU81" s="20"/>
      <c r="BV81" s="20"/>
      <c r="BW81" s="20"/>
    </row>
    <row r="82" spans="1:75" ht="11.1" customHeight="1" x14ac:dyDescent="0.2">
      <c r="A82" s="19" t="s">
        <v>222</v>
      </c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1">
        <v>2</v>
      </c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1">
        <v>2</v>
      </c>
      <c r="BT82" s="20"/>
      <c r="BU82" s="20"/>
      <c r="BV82" s="21">
        <v>67</v>
      </c>
      <c r="BW82" s="20"/>
    </row>
    <row r="83" spans="1:75" ht="11.1" customHeight="1" x14ac:dyDescent="0.2">
      <c r="A83" s="19" t="s">
        <v>223</v>
      </c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1">
        <v>106</v>
      </c>
      <c r="BS83" s="20"/>
      <c r="BT83" s="20"/>
      <c r="BU83" s="20"/>
      <c r="BV83" s="20"/>
      <c r="BW83" s="20"/>
    </row>
    <row r="84" spans="1:75" ht="11.1" customHeight="1" x14ac:dyDescent="0.2">
      <c r="A84" s="19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</row>
    <row r="85" spans="1:75" s="18" customFormat="1" ht="21.95" customHeight="1" x14ac:dyDescent="0.2">
      <c r="A85" s="14" t="s">
        <v>226</v>
      </c>
      <c r="B85" s="16"/>
      <c r="C85" s="15"/>
      <c r="D85" s="16"/>
      <c r="E85" s="15"/>
      <c r="F85" s="16"/>
      <c r="G85" s="15"/>
      <c r="H85" s="16"/>
      <c r="I85" s="15"/>
      <c r="J85" s="16"/>
      <c r="K85" s="15"/>
      <c r="L85" s="16"/>
      <c r="M85" s="15"/>
      <c r="N85" s="16"/>
      <c r="O85" s="15"/>
      <c r="P85" s="16"/>
      <c r="Q85" s="15"/>
      <c r="R85" s="16"/>
      <c r="S85" s="15"/>
      <c r="T85" s="16"/>
      <c r="U85" s="15"/>
      <c r="V85" s="16"/>
      <c r="W85" s="15"/>
      <c r="X85" s="16"/>
      <c r="Y85" s="15"/>
      <c r="Z85" s="16"/>
      <c r="AA85" s="15"/>
      <c r="AB85" s="16"/>
      <c r="AC85" s="15"/>
      <c r="AD85" s="16"/>
      <c r="AE85" s="15"/>
      <c r="AF85" s="16"/>
      <c r="AG85" s="15"/>
      <c r="AH85" s="16"/>
      <c r="AI85" s="15"/>
      <c r="AJ85" s="16"/>
      <c r="AK85" s="15"/>
      <c r="AL85" s="16"/>
      <c r="AM85" s="17"/>
      <c r="AN85" s="16"/>
      <c r="AO85" s="15"/>
      <c r="AP85" s="16"/>
      <c r="AQ85" s="15"/>
      <c r="AR85" s="16"/>
      <c r="AS85" s="15"/>
      <c r="AT85" s="16"/>
      <c r="AU85" s="16"/>
      <c r="AV85" s="16"/>
      <c r="AW85" s="17"/>
      <c r="AX85" s="16"/>
      <c r="AY85" s="15"/>
      <c r="AZ85" s="15"/>
      <c r="BA85" s="16"/>
      <c r="BB85" s="15"/>
      <c r="BC85" s="16"/>
      <c r="BD85" s="16"/>
      <c r="BE85" s="15"/>
      <c r="BF85" s="15"/>
      <c r="BG85" s="15"/>
      <c r="BH85" s="15"/>
      <c r="BI85" s="16"/>
      <c r="BJ85" s="16"/>
      <c r="BK85" s="16"/>
      <c r="BL85" s="16"/>
      <c r="BM85" s="15"/>
      <c r="BN85" s="16"/>
      <c r="BO85" s="17"/>
      <c r="BP85" s="16"/>
      <c r="BQ85" s="17"/>
      <c r="BR85" s="15"/>
      <c r="BS85" s="15"/>
      <c r="BT85" s="16"/>
      <c r="BU85" s="15"/>
      <c r="BV85" s="15"/>
      <c r="BW85" s="15"/>
    </row>
    <row r="86" spans="1:75" s="18" customFormat="1" ht="21.95" customHeight="1" x14ac:dyDescent="0.2">
      <c r="A86" s="23" t="s">
        <v>227</v>
      </c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7">
        <v>82</v>
      </c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5">
        <v>7500</v>
      </c>
      <c r="BA86" s="16"/>
      <c r="BB86" s="15">
        <v>16500</v>
      </c>
      <c r="BC86" s="16"/>
      <c r="BD86" s="16"/>
      <c r="BE86" s="16"/>
      <c r="BF86" s="15">
        <v>7500</v>
      </c>
      <c r="BG86" s="15">
        <v>98063</v>
      </c>
      <c r="BH86" s="16"/>
      <c r="BI86" s="16"/>
      <c r="BJ86" s="16"/>
      <c r="BK86" s="16"/>
      <c r="BL86" s="16"/>
      <c r="BM86" s="16"/>
      <c r="BN86" s="16"/>
      <c r="BO86" s="16"/>
      <c r="BP86" s="16"/>
      <c r="BQ86" s="17">
        <v>2</v>
      </c>
      <c r="BR86" s="15">
        <v>14579</v>
      </c>
      <c r="BS86" s="15">
        <v>247103</v>
      </c>
      <c r="BT86" s="16"/>
      <c r="BU86" s="17">
        <v>22</v>
      </c>
      <c r="BV86" s="16"/>
      <c r="BW86" s="17">
        <v>1</v>
      </c>
    </row>
    <row r="87" spans="1:75" ht="11.1" customHeight="1" x14ac:dyDescent="0.2">
      <c r="A87" s="19" t="s">
        <v>228</v>
      </c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2">
        <v>1755</v>
      </c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2">
        <v>2000</v>
      </c>
      <c r="BT87" s="20"/>
      <c r="BU87" s="20"/>
      <c r="BV87" s="20"/>
      <c r="BW87" s="20"/>
    </row>
    <row r="88" spans="1:75" ht="11.1" customHeight="1" x14ac:dyDescent="0.2">
      <c r="A88" s="19" t="s">
        <v>208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2">
        <v>18825</v>
      </c>
      <c r="BT88" s="20"/>
      <c r="BU88" s="20"/>
      <c r="BV88" s="20"/>
      <c r="BW88" s="20"/>
    </row>
    <row r="89" spans="1:75" ht="11.1" customHeight="1" x14ac:dyDescent="0.2">
      <c r="A89" s="19" t="s">
        <v>229</v>
      </c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2">
        <v>21518</v>
      </c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2">
        <v>25138</v>
      </c>
      <c r="BT89" s="20"/>
      <c r="BU89" s="20"/>
      <c r="BV89" s="20"/>
      <c r="BW89" s="20"/>
    </row>
    <row r="90" spans="1:75" ht="11.1" customHeight="1" x14ac:dyDescent="0.2">
      <c r="A90" s="19" t="s">
        <v>221</v>
      </c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2">
        <v>4857</v>
      </c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2">
        <v>2525</v>
      </c>
      <c r="BT90" s="20"/>
      <c r="BU90" s="20"/>
      <c r="BV90" s="20"/>
      <c r="BW90" s="20"/>
    </row>
    <row r="91" spans="1:75" ht="11.1" customHeight="1" x14ac:dyDescent="0.2">
      <c r="A91" s="19" t="s">
        <v>230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1">
        <v>72</v>
      </c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1">
        <v>259</v>
      </c>
      <c r="BT91" s="20"/>
      <c r="BU91" s="20"/>
      <c r="BV91" s="20"/>
      <c r="BW91" s="20"/>
    </row>
    <row r="92" spans="1:75" ht="11.1" customHeight="1" x14ac:dyDescent="0.2">
      <c r="A92" s="19" t="s">
        <v>201</v>
      </c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2">
        <v>2270</v>
      </c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2">
        <v>4688</v>
      </c>
      <c r="BT92" s="20"/>
      <c r="BU92" s="20"/>
      <c r="BV92" s="20"/>
      <c r="BW92" s="20"/>
    </row>
    <row r="93" spans="1:75" ht="11.1" customHeight="1" x14ac:dyDescent="0.2">
      <c r="A93" s="19" t="s">
        <v>231</v>
      </c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1">
        <v>572</v>
      </c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1">
        <v>287</v>
      </c>
      <c r="BT93" s="20"/>
      <c r="BU93" s="20"/>
      <c r="BV93" s="20"/>
      <c r="BW93" s="20"/>
    </row>
    <row r="94" spans="1:75" ht="11.1" customHeight="1" x14ac:dyDescent="0.2">
      <c r="A94" s="19" t="s">
        <v>232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2">
        <v>2014</v>
      </c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2">
        <v>2370</v>
      </c>
      <c r="BT94" s="20"/>
      <c r="BU94" s="20"/>
      <c r="BV94" s="20"/>
      <c r="BW94" s="21">
        <v>1</v>
      </c>
    </row>
    <row r="95" spans="1:75" ht="11.1" customHeight="1" x14ac:dyDescent="0.2">
      <c r="A95" s="19" t="s">
        <v>205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2">
        <v>1868</v>
      </c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1">
        <v>476</v>
      </c>
      <c r="BT95" s="20"/>
      <c r="BU95" s="20"/>
      <c r="BV95" s="20"/>
      <c r="BW95" s="20"/>
    </row>
    <row r="96" spans="1:75" ht="11.1" customHeight="1" x14ac:dyDescent="0.2">
      <c r="A96" s="19" t="s">
        <v>233</v>
      </c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1">
        <v>326</v>
      </c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1">
        <v>178</v>
      </c>
      <c r="BT96" s="20"/>
      <c r="BU96" s="20"/>
      <c r="BV96" s="20"/>
      <c r="BW96" s="20"/>
    </row>
    <row r="97" spans="1:75" ht="11.1" customHeight="1" x14ac:dyDescent="0.2">
      <c r="A97" s="19" t="s">
        <v>216</v>
      </c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2">
        <v>2219</v>
      </c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2">
        <v>1136</v>
      </c>
      <c r="BT97" s="20"/>
      <c r="BU97" s="20"/>
      <c r="BV97" s="20"/>
      <c r="BW97" s="20"/>
    </row>
    <row r="98" spans="1:75" ht="11.1" customHeight="1" x14ac:dyDescent="0.2">
      <c r="A98" s="19" t="s">
        <v>234</v>
      </c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1">
        <v>423</v>
      </c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2">
        <v>1133</v>
      </c>
      <c r="BT98" s="20"/>
      <c r="BU98" s="20"/>
      <c r="BV98" s="20"/>
      <c r="BW98" s="20"/>
    </row>
    <row r="99" spans="1:75" ht="11.1" customHeight="1" x14ac:dyDescent="0.2">
      <c r="A99" s="19" t="s">
        <v>235</v>
      </c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1">
        <v>635</v>
      </c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2">
        <v>2635</v>
      </c>
      <c r="BT99" s="20"/>
      <c r="BU99" s="20"/>
      <c r="BV99" s="20"/>
      <c r="BW99" s="20"/>
    </row>
    <row r="100" spans="1:75" ht="11.1" customHeight="1" x14ac:dyDescent="0.2">
      <c r="A100" s="19" t="s">
        <v>207</v>
      </c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2">
        <v>2768</v>
      </c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2">
        <v>2428</v>
      </c>
      <c r="BT100" s="20"/>
      <c r="BU100" s="20"/>
      <c r="BV100" s="20"/>
      <c r="BW100" s="20"/>
    </row>
    <row r="101" spans="1:75" ht="11.1" customHeight="1" x14ac:dyDescent="0.2">
      <c r="A101" s="19" t="s">
        <v>236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</row>
    <row r="102" spans="1:75" ht="11.1" customHeight="1" x14ac:dyDescent="0.2">
      <c r="A102" s="19" t="s">
        <v>237</v>
      </c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1">
        <v>82</v>
      </c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1">
        <v>2</v>
      </c>
      <c r="BR102" s="20"/>
      <c r="BS102" s="20"/>
      <c r="BT102" s="20"/>
      <c r="BU102" s="21">
        <v>22</v>
      </c>
      <c r="BV102" s="20"/>
      <c r="BW102" s="20"/>
    </row>
    <row r="103" spans="1:75" ht="11.1" customHeight="1" x14ac:dyDescent="0.2">
      <c r="A103" s="19" t="s">
        <v>238</v>
      </c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</row>
    <row r="104" spans="1:75" ht="11.1" customHeight="1" x14ac:dyDescent="0.2">
      <c r="A104" s="19" t="s">
        <v>239</v>
      </c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2">
        <v>56766</v>
      </c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2">
        <v>183025</v>
      </c>
      <c r="BT104" s="20"/>
      <c r="BU104" s="20"/>
      <c r="BV104" s="20"/>
      <c r="BW104" s="20"/>
    </row>
    <row r="105" spans="1:75" ht="11.1" customHeight="1" x14ac:dyDescent="0.2">
      <c r="A105" s="19" t="s">
        <v>240</v>
      </c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2">
        <v>7500</v>
      </c>
      <c r="BA105" s="20"/>
      <c r="BB105" s="22">
        <v>16500</v>
      </c>
      <c r="BC105" s="20"/>
      <c r="BD105" s="20"/>
      <c r="BE105" s="20"/>
      <c r="BF105" s="22">
        <v>7500</v>
      </c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2">
        <v>14579</v>
      </c>
      <c r="BS105" s="20"/>
      <c r="BT105" s="20"/>
      <c r="BU105" s="20"/>
      <c r="BV105" s="20"/>
      <c r="BW105" s="20"/>
    </row>
    <row r="106" spans="1:75" ht="11.1" customHeight="1" x14ac:dyDescent="0.2">
      <c r="A106" s="19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</row>
    <row r="107" spans="1:75" s="18" customFormat="1" ht="21.95" customHeight="1" x14ac:dyDescent="0.2">
      <c r="A107" s="23" t="s">
        <v>241</v>
      </c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5">
        <v>39558</v>
      </c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5">
        <v>60861</v>
      </c>
      <c r="BT107" s="16"/>
      <c r="BU107" s="16"/>
      <c r="BV107" s="16"/>
      <c r="BW107" s="16"/>
    </row>
    <row r="108" spans="1:75" ht="11.1" customHeight="1" x14ac:dyDescent="0.2">
      <c r="A108" s="19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</row>
    <row r="109" spans="1:75" s="18" customFormat="1" ht="21.95" customHeight="1" x14ac:dyDescent="0.2">
      <c r="A109" s="23" t="s">
        <v>242</v>
      </c>
      <c r="B109" s="16"/>
      <c r="C109" s="15">
        <v>4054</v>
      </c>
      <c r="D109" s="16"/>
      <c r="E109" s="15">
        <v>1943</v>
      </c>
      <c r="F109" s="16"/>
      <c r="G109" s="15">
        <v>5097</v>
      </c>
      <c r="H109" s="16"/>
      <c r="I109" s="15">
        <v>5464</v>
      </c>
      <c r="J109" s="16"/>
      <c r="K109" s="15">
        <v>1908</v>
      </c>
      <c r="L109" s="16"/>
      <c r="M109" s="15">
        <v>9958</v>
      </c>
      <c r="N109" s="16"/>
      <c r="O109" s="15">
        <v>5050</v>
      </c>
      <c r="P109" s="16"/>
      <c r="Q109" s="15">
        <v>9880</v>
      </c>
      <c r="R109" s="16"/>
      <c r="S109" s="15">
        <v>1230</v>
      </c>
      <c r="T109" s="16"/>
      <c r="U109" s="15">
        <v>3785</v>
      </c>
      <c r="V109" s="16"/>
      <c r="W109" s="15">
        <v>8845</v>
      </c>
      <c r="X109" s="16"/>
      <c r="Y109" s="15">
        <v>1881</v>
      </c>
      <c r="Z109" s="16"/>
      <c r="AA109" s="15">
        <v>3509</v>
      </c>
      <c r="AB109" s="16"/>
      <c r="AC109" s="15">
        <v>4888</v>
      </c>
      <c r="AD109" s="16"/>
      <c r="AE109" s="15">
        <v>6685</v>
      </c>
      <c r="AF109" s="16"/>
      <c r="AG109" s="15">
        <v>4833</v>
      </c>
      <c r="AH109" s="16"/>
      <c r="AI109" s="15">
        <v>1662</v>
      </c>
      <c r="AJ109" s="16"/>
      <c r="AK109" s="15">
        <v>1221</v>
      </c>
      <c r="AL109" s="16"/>
      <c r="AM109" s="17">
        <v>273</v>
      </c>
      <c r="AN109" s="16"/>
      <c r="AO109" s="15">
        <v>1885</v>
      </c>
      <c r="AP109" s="16"/>
      <c r="AQ109" s="15">
        <v>5816</v>
      </c>
      <c r="AR109" s="16"/>
      <c r="AS109" s="15">
        <v>2599</v>
      </c>
      <c r="AT109" s="16"/>
      <c r="AU109" s="16"/>
      <c r="AV109" s="16"/>
      <c r="AW109" s="17">
        <v>652</v>
      </c>
      <c r="AX109" s="16"/>
      <c r="AY109" s="15">
        <v>5427</v>
      </c>
      <c r="AZ109" s="16"/>
      <c r="BA109" s="16"/>
      <c r="BB109" s="16"/>
      <c r="BC109" s="16"/>
      <c r="BD109" s="16"/>
      <c r="BE109" s="15">
        <v>3816</v>
      </c>
      <c r="BF109" s="17">
        <v>374</v>
      </c>
      <c r="BG109" s="15">
        <v>89033</v>
      </c>
      <c r="BH109" s="15">
        <v>4766</v>
      </c>
      <c r="BI109" s="16"/>
      <c r="BJ109" s="16"/>
      <c r="BK109" s="16"/>
      <c r="BL109" s="16"/>
      <c r="BM109" s="15">
        <v>7372</v>
      </c>
      <c r="BN109" s="16"/>
      <c r="BO109" s="17">
        <v>266</v>
      </c>
      <c r="BP109" s="16"/>
      <c r="BQ109" s="17">
        <v>642</v>
      </c>
      <c r="BR109" s="15">
        <v>1135</v>
      </c>
      <c r="BS109" s="15">
        <v>144300</v>
      </c>
      <c r="BT109" s="16"/>
      <c r="BU109" s="15">
        <v>108487</v>
      </c>
      <c r="BV109" s="15">
        <v>18500</v>
      </c>
      <c r="BW109" s="15">
        <v>14722</v>
      </c>
    </row>
    <row r="110" spans="1:75" ht="11.1" customHeight="1" x14ac:dyDescent="0.2">
      <c r="A110" s="19" t="s">
        <v>228</v>
      </c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1">
        <v>121</v>
      </c>
      <c r="BF110" s="20"/>
      <c r="BG110" s="22">
        <v>1970</v>
      </c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2">
        <v>3308</v>
      </c>
      <c r="BT110" s="20"/>
      <c r="BU110" s="20"/>
      <c r="BV110" s="22">
        <v>2300</v>
      </c>
      <c r="BW110" s="22">
        <v>3564</v>
      </c>
    </row>
    <row r="111" spans="1:75" ht="11.1" customHeight="1" x14ac:dyDescent="0.2">
      <c r="A111" s="19" t="s">
        <v>208</v>
      </c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1">
        <v>482</v>
      </c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2">
        <v>28473</v>
      </c>
      <c r="BT111" s="20"/>
      <c r="BU111" s="20"/>
      <c r="BV111" s="22">
        <v>3900</v>
      </c>
      <c r="BW111" s="22">
        <v>3074</v>
      </c>
    </row>
    <row r="112" spans="1:75" ht="11.1" customHeight="1" x14ac:dyDescent="0.2">
      <c r="A112" s="19" t="s">
        <v>229</v>
      </c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1">
        <v>301</v>
      </c>
      <c r="BF112" s="21">
        <v>374</v>
      </c>
      <c r="BG112" s="22">
        <v>25836</v>
      </c>
      <c r="BH112" s="22">
        <v>4766</v>
      </c>
      <c r="BI112" s="20"/>
      <c r="BJ112" s="20"/>
      <c r="BK112" s="20"/>
      <c r="BL112" s="20"/>
      <c r="BM112" s="20"/>
      <c r="BN112" s="20"/>
      <c r="BO112" s="20"/>
      <c r="BP112" s="20"/>
      <c r="BQ112" s="20"/>
      <c r="BR112" s="21">
        <v>635</v>
      </c>
      <c r="BS112" s="22">
        <v>23497</v>
      </c>
      <c r="BT112" s="20"/>
      <c r="BU112" s="20"/>
      <c r="BV112" s="20"/>
      <c r="BW112" s="20"/>
    </row>
    <row r="113" spans="1:75" ht="11.1" customHeight="1" x14ac:dyDescent="0.2">
      <c r="A113" s="19" t="s">
        <v>221</v>
      </c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1">
        <v>49</v>
      </c>
      <c r="BF113" s="20"/>
      <c r="BG113" s="22">
        <v>6355</v>
      </c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2">
        <v>6815</v>
      </c>
      <c r="BT113" s="20"/>
      <c r="BU113" s="20"/>
      <c r="BV113" s="22">
        <v>2100</v>
      </c>
      <c r="BW113" s="21">
        <v>816</v>
      </c>
    </row>
    <row r="114" spans="1:75" ht="11.1" customHeight="1" x14ac:dyDescent="0.2">
      <c r="A114" s="19" t="s">
        <v>230</v>
      </c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1">
        <v>478</v>
      </c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2">
        <v>1271</v>
      </c>
      <c r="BT114" s="20"/>
      <c r="BU114" s="20"/>
      <c r="BV114" s="22">
        <v>1300</v>
      </c>
      <c r="BW114" s="21">
        <v>227</v>
      </c>
    </row>
    <row r="115" spans="1:75" ht="11.1" customHeight="1" x14ac:dyDescent="0.2">
      <c r="A115" s="19" t="s">
        <v>201</v>
      </c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1">
        <v>129</v>
      </c>
      <c r="BF115" s="20"/>
      <c r="BG115" s="22">
        <v>3490</v>
      </c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2">
        <v>8458</v>
      </c>
      <c r="BT115" s="20"/>
      <c r="BU115" s="20"/>
      <c r="BV115" s="22">
        <v>2900</v>
      </c>
      <c r="BW115" s="22">
        <v>2925</v>
      </c>
    </row>
    <row r="116" spans="1:75" ht="11.1" customHeight="1" x14ac:dyDescent="0.2">
      <c r="A116" s="19" t="s">
        <v>231</v>
      </c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2">
        <v>1933</v>
      </c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2">
        <v>2033</v>
      </c>
      <c r="BT116" s="20"/>
      <c r="BU116" s="20"/>
      <c r="BV116" s="20"/>
      <c r="BW116" s="20"/>
    </row>
    <row r="117" spans="1:75" ht="11.1" customHeight="1" x14ac:dyDescent="0.2">
      <c r="A117" s="19" t="s">
        <v>232</v>
      </c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1">
        <v>287</v>
      </c>
      <c r="BF117" s="20"/>
      <c r="BG117" s="22">
        <v>2757</v>
      </c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2">
        <v>5034</v>
      </c>
      <c r="BT117" s="20"/>
      <c r="BU117" s="20"/>
      <c r="BV117" s="22">
        <v>2000</v>
      </c>
      <c r="BW117" s="21">
        <v>844</v>
      </c>
    </row>
    <row r="118" spans="1:75" ht="11.1" customHeight="1" x14ac:dyDescent="0.2">
      <c r="A118" s="19" t="s">
        <v>243</v>
      </c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2">
        <v>1529</v>
      </c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1">
        <v>500</v>
      </c>
      <c r="BS118" s="22">
        <v>4745</v>
      </c>
      <c r="BT118" s="20"/>
      <c r="BU118" s="20"/>
      <c r="BV118" s="20"/>
      <c r="BW118" s="20"/>
    </row>
    <row r="119" spans="1:75" ht="11.1" customHeight="1" x14ac:dyDescent="0.2">
      <c r="A119" s="19" t="s">
        <v>233</v>
      </c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1">
        <v>836</v>
      </c>
      <c r="BF119" s="20"/>
      <c r="BG119" s="22">
        <v>9971</v>
      </c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2">
        <v>5945</v>
      </c>
      <c r="BT119" s="20"/>
      <c r="BU119" s="20"/>
      <c r="BV119" s="22">
        <v>1300</v>
      </c>
      <c r="BW119" s="21">
        <v>455</v>
      </c>
    </row>
    <row r="120" spans="1:75" ht="11.1" customHeight="1" x14ac:dyDescent="0.2">
      <c r="A120" s="19" t="s">
        <v>216</v>
      </c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1">
        <v>41</v>
      </c>
      <c r="BF120" s="20"/>
      <c r="BG120" s="21">
        <v>617</v>
      </c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2">
        <v>2029</v>
      </c>
      <c r="BT120" s="20"/>
      <c r="BU120" s="20"/>
      <c r="BV120" s="20"/>
      <c r="BW120" s="20"/>
    </row>
    <row r="121" spans="1:75" ht="11.1" customHeight="1" x14ac:dyDescent="0.2">
      <c r="A121" s="19" t="s">
        <v>244</v>
      </c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2">
        <v>1099</v>
      </c>
      <c r="BF121" s="20"/>
      <c r="BG121" s="22">
        <v>16965</v>
      </c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2">
        <v>19331</v>
      </c>
      <c r="BT121" s="20"/>
      <c r="BU121" s="20"/>
      <c r="BV121" s="20"/>
      <c r="BW121" s="21">
        <v>373</v>
      </c>
    </row>
    <row r="122" spans="1:75" ht="21.95" customHeight="1" x14ac:dyDescent="0.2">
      <c r="A122" s="19" t="s">
        <v>245</v>
      </c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1">
        <v>289</v>
      </c>
      <c r="BF122" s="20"/>
      <c r="BG122" s="22">
        <v>4419</v>
      </c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2">
        <v>6364</v>
      </c>
      <c r="BT122" s="20"/>
      <c r="BU122" s="20"/>
      <c r="BV122" s="22">
        <v>1300</v>
      </c>
      <c r="BW122" s="22">
        <v>1305</v>
      </c>
    </row>
    <row r="123" spans="1:75" ht="11.1" customHeight="1" x14ac:dyDescent="0.2">
      <c r="A123" s="19" t="s">
        <v>207</v>
      </c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1">
        <v>182</v>
      </c>
      <c r="BF123" s="20"/>
      <c r="BG123" s="22">
        <v>9317</v>
      </c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2">
        <v>11485</v>
      </c>
      <c r="BT123" s="20"/>
      <c r="BU123" s="20"/>
      <c r="BV123" s="22">
        <v>1400</v>
      </c>
      <c r="BW123" s="22">
        <v>1139</v>
      </c>
    </row>
    <row r="124" spans="1:75" ht="11.1" customHeight="1" x14ac:dyDescent="0.2">
      <c r="A124" s="19" t="s">
        <v>236</v>
      </c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</row>
    <row r="125" spans="1:75" ht="11.1" customHeight="1" x14ac:dyDescent="0.2">
      <c r="A125" s="19" t="s">
        <v>237</v>
      </c>
      <c r="B125" s="20"/>
      <c r="C125" s="22">
        <v>4054</v>
      </c>
      <c r="D125" s="20"/>
      <c r="E125" s="22">
        <v>1943</v>
      </c>
      <c r="F125" s="20"/>
      <c r="G125" s="22">
        <v>5097</v>
      </c>
      <c r="H125" s="20"/>
      <c r="I125" s="22">
        <v>5464</v>
      </c>
      <c r="J125" s="20"/>
      <c r="K125" s="22">
        <v>1908</v>
      </c>
      <c r="L125" s="20"/>
      <c r="M125" s="22">
        <v>9958</v>
      </c>
      <c r="N125" s="20"/>
      <c r="O125" s="22">
        <v>5050</v>
      </c>
      <c r="P125" s="20"/>
      <c r="Q125" s="22">
        <v>9880</v>
      </c>
      <c r="R125" s="20"/>
      <c r="S125" s="22">
        <v>1230</v>
      </c>
      <c r="T125" s="20"/>
      <c r="U125" s="22">
        <v>3785</v>
      </c>
      <c r="V125" s="20"/>
      <c r="W125" s="22">
        <v>8845</v>
      </c>
      <c r="X125" s="20"/>
      <c r="Y125" s="22">
        <v>1881</v>
      </c>
      <c r="Z125" s="20"/>
      <c r="AA125" s="22">
        <v>3509</v>
      </c>
      <c r="AB125" s="20"/>
      <c r="AC125" s="22">
        <v>4888</v>
      </c>
      <c r="AD125" s="20"/>
      <c r="AE125" s="22">
        <v>6685</v>
      </c>
      <c r="AF125" s="20"/>
      <c r="AG125" s="22">
        <v>4833</v>
      </c>
      <c r="AH125" s="20"/>
      <c r="AI125" s="22">
        <v>1662</v>
      </c>
      <c r="AJ125" s="20"/>
      <c r="AK125" s="22">
        <v>1221</v>
      </c>
      <c r="AL125" s="20"/>
      <c r="AM125" s="21">
        <v>273</v>
      </c>
      <c r="AN125" s="20"/>
      <c r="AO125" s="22">
        <v>1885</v>
      </c>
      <c r="AP125" s="20"/>
      <c r="AQ125" s="22">
        <v>5816</v>
      </c>
      <c r="AR125" s="20"/>
      <c r="AS125" s="22">
        <v>2599</v>
      </c>
      <c r="AT125" s="20"/>
      <c r="AU125" s="20"/>
      <c r="AV125" s="20"/>
      <c r="AW125" s="21">
        <v>652</v>
      </c>
      <c r="AX125" s="20"/>
      <c r="AY125" s="22">
        <v>5427</v>
      </c>
      <c r="AZ125" s="20"/>
      <c r="BA125" s="20"/>
      <c r="BB125" s="20"/>
      <c r="BC125" s="20"/>
      <c r="BD125" s="20"/>
      <c r="BE125" s="20"/>
      <c r="BF125" s="20"/>
      <c r="BG125" s="22">
        <v>3396</v>
      </c>
      <c r="BH125" s="20"/>
      <c r="BI125" s="20"/>
      <c r="BJ125" s="20"/>
      <c r="BK125" s="20"/>
      <c r="BL125" s="20"/>
      <c r="BM125" s="22">
        <v>7372</v>
      </c>
      <c r="BN125" s="20"/>
      <c r="BO125" s="21">
        <v>266</v>
      </c>
      <c r="BP125" s="20"/>
      <c r="BQ125" s="21">
        <v>642</v>
      </c>
      <c r="BR125" s="20"/>
      <c r="BS125" s="22">
        <v>15512</v>
      </c>
      <c r="BT125" s="20"/>
      <c r="BU125" s="22">
        <v>108487</v>
      </c>
      <c r="BV125" s="20"/>
      <c r="BW125" s="20"/>
    </row>
    <row r="126" spans="1:75" ht="11.1" customHeight="1" x14ac:dyDescent="0.2">
      <c r="A126" s="19" t="s">
        <v>238</v>
      </c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</row>
    <row r="127" spans="1:75" ht="11.1" customHeight="1" x14ac:dyDescent="0.2">
      <c r="A127" s="19" t="s">
        <v>246</v>
      </c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</row>
    <row r="128" spans="1:75" ht="11.1" customHeight="1" x14ac:dyDescent="0.2">
      <c r="A128" s="19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</row>
    <row r="129" spans="1:75" s="18" customFormat="1" ht="11.1" customHeight="1" x14ac:dyDescent="0.2">
      <c r="A129" s="14" t="s">
        <v>247</v>
      </c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5">
        <v>30083</v>
      </c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5">
        <v>32331</v>
      </c>
      <c r="BT129" s="16"/>
      <c r="BU129" s="16"/>
      <c r="BV129" s="16"/>
      <c r="BW129" s="16"/>
    </row>
    <row r="130" spans="1:75" ht="11.1" customHeight="1" x14ac:dyDescent="0.2">
      <c r="A130" s="19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</row>
  </sheetData>
  <mergeCells count="42">
    <mergeCell ref="E2:AA2"/>
    <mergeCell ref="BT4:BU4"/>
    <mergeCell ref="BV4:BW4"/>
    <mergeCell ref="BH4:BI4"/>
    <mergeCell ref="BJ4:BK4"/>
    <mergeCell ref="BL4:BM4"/>
    <mergeCell ref="BN4:BO4"/>
    <mergeCell ref="BP4:BQ4"/>
    <mergeCell ref="BR4:BS4"/>
    <mergeCell ref="BF4:BG4"/>
    <mergeCell ref="AJ4:AK4"/>
    <mergeCell ref="AL4:AM4"/>
    <mergeCell ref="AN4:AO4"/>
    <mergeCell ref="AR4:AS4"/>
    <mergeCell ref="AV4:AW4"/>
    <mergeCell ref="AX4:AY4"/>
    <mergeCell ref="AF1:AI2"/>
    <mergeCell ref="AZ4:BA4"/>
    <mergeCell ref="BT1:BW2"/>
    <mergeCell ref="AM2:BI2"/>
    <mergeCell ref="BB4:BC4"/>
    <mergeCell ref="BD4:BE4"/>
    <mergeCell ref="AH4:AI4"/>
    <mergeCell ref="AF4:AG4"/>
    <mergeCell ref="AP4:AQ4"/>
    <mergeCell ref="AT4:AU4"/>
    <mergeCell ref="L4:M4"/>
    <mergeCell ref="N4:O4"/>
    <mergeCell ref="P4:Q4"/>
    <mergeCell ref="R4:S4"/>
    <mergeCell ref="T4:U4"/>
    <mergeCell ref="V4:W4"/>
    <mergeCell ref="X4:Y4"/>
    <mergeCell ref="Z4:AA4"/>
    <mergeCell ref="AB4:AC4"/>
    <mergeCell ref="AD4:AE4"/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8" scale="47" orientation="landscape" verticalDpi="0" r:id="rId1"/>
  <colBreaks count="1" manualBreakCount="1">
    <brk id="3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130"/>
  <sheetViews>
    <sheetView view="pageBreakPreview" zoomScale="95" zoomScaleNormal="100" zoomScaleSheetLayoutView="95" workbookViewId="0">
      <pane xSplit="1" ySplit="5" topLeftCell="B12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25" x14ac:dyDescent="0.2"/>
  <cols>
    <col min="1" max="1" width="41" style="1" customWidth="1"/>
    <col min="2" max="2" width="12.33203125" style="1" customWidth="1"/>
    <col min="3" max="3" width="13.6640625" style="1" customWidth="1"/>
    <col min="4" max="4" width="12.33203125" style="1" customWidth="1"/>
    <col min="5" max="5" width="13.6640625" style="1" customWidth="1"/>
    <col min="6" max="6" width="12.33203125" style="1" customWidth="1"/>
    <col min="7" max="7" width="13.6640625" style="1" customWidth="1"/>
    <col min="8" max="8" width="12.33203125" style="1" customWidth="1"/>
    <col min="9" max="9" width="13.6640625" style="1" customWidth="1"/>
    <col min="10" max="10" width="12.33203125" style="1" customWidth="1"/>
    <col min="11" max="11" width="13.6640625" style="1" customWidth="1"/>
    <col min="12" max="12" width="12.33203125" style="1" customWidth="1"/>
    <col min="13" max="13" width="13.6640625" style="1" customWidth="1"/>
    <col min="14" max="14" width="12.33203125" style="1" customWidth="1"/>
    <col min="15" max="15" width="13.6640625" style="1" customWidth="1"/>
    <col min="16" max="16" width="12.33203125" style="1" customWidth="1"/>
    <col min="17" max="17" width="13.6640625" style="1" customWidth="1"/>
    <col min="18" max="18" width="12.33203125" style="1" customWidth="1"/>
    <col min="19" max="19" width="13.6640625" style="1" customWidth="1"/>
    <col min="20" max="20" width="12.33203125" style="1" customWidth="1"/>
    <col min="21" max="21" width="13.6640625" style="1" customWidth="1"/>
    <col min="22" max="22" width="12.33203125" style="1" customWidth="1"/>
    <col min="23" max="23" width="13.6640625" style="1" customWidth="1"/>
    <col min="24" max="24" width="12.33203125" style="1" customWidth="1"/>
    <col min="25" max="25" width="13.6640625" style="1" customWidth="1"/>
    <col min="26" max="26" width="12.33203125" style="1" customWidth="1"/>
    <col min="27" max="27" width="13.6640625" style="1" customWidth="1"/>
    <col min="28" max="28" width="12.33203125" style="1" customWidth="1"/>
    <col min="29" max="29" width="13.6640625" style="1" customWidth="1"/>
    <col min="30" max="30" width="12.33203125" style="1" customWidth="1"/>
    <col min="31" max="31" width="13.6640625" style="1" customWidth="1"/>
    <col min="32" max="32" width="12.33203125" style="1" customWidth="1"/>
    <col min="33" max="33" width="13.6640625" style="1" customWidth="1"/>
    <col min="34" max="34" width="12.33203125" style="1" customWidth="1"/>
    <col min="35" max="35" width="13.6640625" style="1" customWidth="1"/>
    <col min="36" max="36" width="12.33203125" style="1" customWidth="1"/>
    <col min="37" max="37" width="13.6640625" style="1" customWidth="1"/>
    <col min="38" max="38" width="12.33203125" style="1" customWidth="1"/>
    <col min="39" max="39" width="13.6640625" style="1" customWidth="1"/>
    <col min="40" max="40" width="12.33203125" style="1" customWidth="1"/>
    <col min="41" max="41" width="13.6640625" style="1" customWidth="1"/>
    <col min="42" max="42" width="12.33203125" style="1" customWidth="1"/>
    <col min="43" max="43" width="13.6640625" style="1" customWidth="1"/>
    <col min="44" max="44" width="12.33203125" style="1" customWidth="1"/>
    <col min="45" max="45" width="13.6640625" style="1" customWidth="1"/>
    <col min="46" max="46" width="12.33203125" style="1" customWidth="1"/>
    <col min="47" max="47" width="13.6640625" style="1" customWidth="1"/>
    <col min="48" max="48" width="12.33203125" style="1" customWidth="1"/>
    <col min="49" max="49" width="13.6640625" style="1" customWidth="1"/>
    <col min="50" max="50" width="12.33203125" style="1" customWidth="1"/>
    <col min="51" max="51" width="13.6640625" style="1" customWidth="1"/>
    <col min="52" max="52" width="12.33203125" style="1" customWidth="1"/>
    <col min="53" max="53" width="13.6640625" style="1" customWidth="1"/>
    <col min="54" max="54" width="12.33203125" style="1" customWidth="1"/>
    <col min="55" max="55" width="13.6640625" style="1" customWidth="1"/>
    <col min="56" max="56" width="12.33203125" style="1" customWidth="1"/>
    <col min="57" max="57" width="13.6640625" style="1" customWidth="1"/>
    <col min="58" max="58" width="12.33203125" style="1" customWidth="1"/>
    <col min="59" max="59" width="13.6640625" style="1" customWidth="1"/>
    <col min="60" max="60" width="12.33203125" style="1" customWidth="1"/>
    <col min="61" max="61" width="13.6640625" style="1" customWidth="1"/>
    <col min="62" max="62" width="12.33203125" style="1" customWidth="1"/>
    <col min="63" max="63" width="13.6640625" style="1" customWidth="1"/>
    <col min="64" max="64" width="12.33203125" style="1" customWidth="1"/>
    <col min="65" max="65" width="13.6640625" style="1" customWidth="1"/>
    <col min="66" max="66" width="12.33203125" style="1" customWidth="1"/>
    <col min="67" max="67" width="13.6640625" style="1" customWidth="1"/>
    <col min="68" max="68" width="12.33203125" style="1" customWidth="1"/>
    <col min="69" max="69" width="13.6640625" style="1" customWidth="1"/>
    <col min="70" max="70" width="12.33203125" style="1" customWidth="1"/>
    <col min="71" max="71" width="13.6640625" style="1" customWidth="1"/>
    <col min="72" max="72" width="12.33203125" style="1" customWidth="1"/>
    <col min="73" max="73" width="13.6640625" style="1" customWidth="1"/>
    <col min="74" max="74" width="12.33203125" style="1" customWidth="1"/>
    <col min="75" max="75" width="13.6640625" style="1" customWidth="1"/>
    <col min="76" max="76" width="12.33203125" style="1" customWidth="1"/>
    <col min="77" max="77" width="13.6640625" style="1" customWidth="1"/>
    <col min="78" max="78" width="12.33203125" style="1" customWidth="1"/>
    <col min="79" max="79" width="13.6640625" style="1" customWidth="1"/>
    <col min="80" max="80" width="12.33203125" style="1" customWidth="1"/>
    <col min="81" max="81" width="13.6640625" style="1" customWidth="1"/>
    <col min="82" max="82" width="12.33203125" style="1" customWidth="1"/>
    <col min="83" max="83" width="13.6640625" style="1" customWidth="1"/>
    <col min="84" max="84" width="12.33203125" style="1" customWidth="1"/>
    <col min="85" max="85" width="13.6640625" style="1" customWidth="1"/>
    <col min="86" max="86" width="12.33203125" style="1" customWidth="1"/>
    <col min="87" max="87" width="13.6640625" style="1" customWidth="1"/>
    <col min="88" max="88" width="12.33203125" style="1" customWidth="1"/>
    <col min="89" max="89" width="13.6640625" style="1" customWidth="1"/>
    <col min="90" max="90" width="12.33203125" style="1" customWidth="1"/>
    <col min="91" max="91" width="13.6640625" style="1" customWidth="1"/>
    <col min="92" max="92" width="12.33203125" style="1" customWidth="1"/>
    <col min="93" max="93" width="13.6640625" style="1" customWidth="1"/>
    <col min="94" max="94" width="12.33203125" style="1" customWidth="1"/>
    <col min="95" max="95" width="13.6640625" style="1" customWidth="1"/>
    <col min="96" max="96" width="12.33203125" style="1" customWidth="1"/>
    <col min="97" max="97" width="13.6640625" style="1" customWidth="1"/>
    <col min="98" max="98" width="12.33203125" style="1" customWidth="1"/>
    <col min="99" max="99" width="13.6640625" style="1" customWidth="1"/>
    <col min="100" max="100" width="12.33203125" style="1" customWidth="1"/>
    <col min="101" max="101" width="13.6640625" style="1" customWidth="1"/>
    <col min="102" max="102" width="12.33203125" style="1" customWidth="1"/>
    <col min="103" max="103" width="13.6640625" style="1" customWidth="1"/>
    <col min="104" max="104" width="12.33203125" style="1" customWidth="1"/>
    <col min="105" max="105" width="13.6640625" style="1" customWidth="1"/>
    <col min="106" max="106" width="12.33203125" style="1" customWidth="1"/>
    <col min="107" max="107" width="13.6640625" style="1" customWidth="1"/>
    <col min="108" max="108" width="12.33203125" style="1" customWidth="1"/>
    <col min="109" max="109" width="13.6640625" style="1" customWidth="1"/>
    <col min="110" max="110" width="12.33203125" style="1" customWidth="1"/>
    <col min="111" max="111" width="13.6640625" style="1" customWidth="1"/>
    <col min="112" max="112" width="12.33203125" style="1" customWidth="1"/>
    <col min="113" max="113" width="13.6640625" style="1" customWidth="1"/>
    <col min="114" max="114" width="12.33203125" style="1" customWidth="1"/>
    <col min="115" max="115" width="13.6640625" style="1" customWidth="1"/>
    <col min="116" max="116" width="12.33203125" style="1" customWidth="1"/>
    <col min="117" max="117" width="13.6640625" style="1" customWidth="1"/>
    <col min="118" max="118" width="12.33203125" style="1" customWidth="1"/>
    <col min="119" max="119" width="13.6640625" style="1" customWidth="1"/>
    <col min="120" max="120" width="12.33203125" style="1" customWidth="1"/>
    <col min="121" max="121" width="13.6640625" style="1" customWidth="1"/>
    <col min="122" max="122" width="12.33203125" style="1" customWidth="1"/>
    <col min="123" max="123" width="13.6640625" style="1" customWidth="1"/>
    <col min="124" max="124" width="12.33203125" style="1" customWidth="1"/>
    <col min="125" max="125" width="13.6640625" style="1" customWidth="1"/>
    <col min="126" max="126" width="12.33203125" style="1" customWidth="1"/>
    <col min="127" max="127" width="13.6640625" style="1" customWidth="1"/>
    <col min="128" max="128" width="12.33203125" style="1" customWidth="1"/>
    <col min="129" max="129" width="13.6640625" style="1" customWidth="1"/>
    <col min="130" max="130" width="12.33203125" style="1" customWidth="1"/>
    <col min="131" max="131" width="13.6640625" style="1" customWidth="1"/>
    <col min="132" max="132" width="12.33203125" style="1" customWidth="1"/>
    <col min="133" max="133" width="13.6640625" style="1" customWidth="1"/>
    <col min="134" max="134" width="12.33203125" style="1" customWidth="1"/>
    <col min="135" max="135" width="13.6640625" style="1" customWidth="1"/>
    <col min="136" max="136" width="12.33203125" style="1" customWidth="1"/>
    <col min="137" max="137" width="13.6640625" style="1" customWidth="1"/>
    <col min="138" max="138" width="12.33203125" style="1" customWidth="1"/>
    <col min="139" max="139" width="13.6640625" style="1" customWidth="1"/>
    <col min="140" max="140" width="12.33203125" style="1" customWidth="1"/>
    <col min="141" max="141" width="13.6640625" style="1" customWidth="1"/>
    <col min="142" max="142" width="12.33203125" style="1" customWidth="1"/>
    <col min="143" max="143" width="13.6640625" style="1" customWidth="1"/>
    <col min="144" max="144" width="12.33203125" style="1" customWidth="1"/>
    <col min="145" max="145" width="13.6640625" style="1" customWidth="1"/>
    <col min="146" max="146" width="12.33203125" style="1" customWidth="1"/>
    <col min="147" max="147" width="13.6640625" style="1" customWidth="1"/>
    <col min="148" max="148" width="12.33203125" style="1" customWidth="1"/>
    <col min="149" max="149" width="13.6640625" style="1" customWidth="1"/>
    <col min="150" max="150" width="12.33203125" style="1" customWidth="1"/>
    <col min="151" max="151" width="13.6640625" style="1" customWidth="1"/>
    <col min="152" max="152" width="12.33203125" style="1" customWidth="1"/>
    <col min="153" max="153" width="13.6640625" style="1" customWidth="1"/>
    <col min="154" max="154" width="12.33203125" style="1" customWidth="1"/>
    <col min="155" max="155" width="13.6640625" style="1" customWidth="1"/>
    <col min="156" max="156" width="12.33203125" style="1" customWidth="1"/>
    <col min="157" max="157" width="13.6640625" style="1" customWidth="1"/>
    <col min="158" max="158" width="12.33203125" style="1" customWidth="1"/>
    <col min="159" max="159" width="13.6640625" style="1" customWidth="1"/>
    <col min="160" max="160" width="12.33203125" style="1" customWidth="1"/>
    <col min="161" max="161" width="13.6640625" style="1" customWidth="1"/>
    <col min="162" max="162" width="12.33203125" style="1" customWidth="1"/>
    <col min="163" max="163" width="13.6640625" style="1" customWidth="1"/>
    <col min="164" max="164" width="12.33203125" style="1" customWidth="1"/>
    <col min="165" max="165" width="13.6640625" style="1" customWidth="1"/>
    <col min="166" max="166" width="12.33203125" style="1" customWidth="1"/>
    <col min="167" max="167" width="13.6640625" style="1" customWidth="1"/>
    <col min="168" max="168" width="12.33203125" style="1" customWidth="1"/>
    <col min="169" max="169" width="13.6640625" style="1" customWidth="1"/>
    <col min="170" max="170" width="12.33203125" style="1" customWidth="1"/>
    <col min="171" max="171" width="13.6640625" style="1" customWidth="1"/>
    <col min="172" max="172" width="12.33203125" style="1" customWidth="1"/>
    <col min="173" max="173" width="13.6640625" style="1" customWidth="1"/>
    <col min="174" max="174" width="12.33203125" style="1" customWidth="1"/>
    <col min="175" max="175" width="13.6640625" style="1" customWidth="1"/>
    <col min="176" max="176" width="12.33203125" style="1" customWidth="1"/>
    <col min="177" max="177" width="13.6640625" style="1" customWidth="1"/>
    <col min="178" max="178" width="12.33203125" style="1" customWidth="1"/>
    <col min="179" max="179" width="13.6640625" style="1" customWidth="1"/>
    <col min="180" max="180" width="12.33203125" style="1" customWidth="1"/>
    <col min="181" max="181" width="13.6640625" style="1" customWidth="1"/>
    <col min="182" max="182" width="12.33203125" style="1" customWidth="1"/>
    <col min="183" max="183" width="13.6640625" style="1" customWidth="1"/>
    <col min="184" max="184" width="12.33203125" style="1" customWidth="1"/>
    <col min="185" max="185" width="13.6640625" style="1" customWidth="1"/>
    <col min="186" max="186" width="12.33203125" style="1" customWidth="1"/>
    <col min="187" max="187" width="13.6640625" style="1" customWidth="1"/>
    <col min="188" max="188" width="12.33203125" style="1" customWidth="1"/>
    <col min="189" max="189" width="13.6640625" style="1" customWidth="1"/>
    <col min="190" max="190" width="12.33203125" style="1" customWidth="1"/>
    <col min="191" max="191" width="13.6640625" style="1" customWidth="1"/>
    <col min="192" max="192" width="12.33203125" style="1" customWidth="1"/>
    <col min="193" max="193" width="13.6640625" style="1" customWidth="1"/>
    <col min="194" max="194" width="12.33203125" style="1" customWidth="1"/>
    <col min="195" max="195" width="13.6640625" style="1" customWidth="1"/>
    <col min="196" max="196" width="12.33203125" style="1" customWidth="1"/>
    <col min="197" max="197" width="13.6640625" style="1" customWidth="1"/>
    <col min="198" max="198" width="12.33203125" style="1" customWidth="1"/>
    <col min="199" max="199" width="13.6640625" style="1" customWidth="1"/>
    <col min="200" max="200" width="12.33203125" style="1" customWidth="1"/>
    <col min="201" max="201" width="13.6640625" style="1" customWidth="1"/>
  </cols>
  <sheetData>
    <row r="1" spans="1:201" x14ac:dyDescent="0.2">
      <c r="AH1" s="284" t="s">
        <v>451</v>
      </c>
      <c r="AI1" s="285"/>
      <c r="AJ1" s="285"/>
      <c r="AK1" s="285"/>
      <c r="BV1" s="284" t="s">
        <v>451</v>
      </c>
      <c r="BW1" s="285"/>
      <c r="BX1" s="285"/>
      <c r="BY1" s="285"/>
      <c r="DL1" s="284" t="s">
        <v>451</v>
      </c>
      <c r="DM1" s="285"/>
      <c r="DN1" s="285"/>
      <c r="DO1" s="285"/>
      <c r="FD1" s="284" t="s">
        <v>451</v>
      </c>
      <c r="FE1" s="285"/>
      <c r="FF1" s="285"/>
      <c r="FG1" s="285"/>
      <c r="GP1" s="284" t="s">
        <v>451</v>
      </c>
      <c r="GQ1" s="285"/>
      <c r="GR1" s="285"/>
      <c r="GS1" s="285"/>
    </row>
    <row r="2" spans="1:201" x14ac:dyDescent="0.2">
      <c r="B2" s="286" t="s">
        <v>285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4"/>
      <c r="Z2" s="24"/>
      <c r="AA2" s="24"/>
      <c r="AH2" s="285"/>
      <c r="AI2" s="285"/>
      <c r="AJ2" s="285"/>
      <c r="AK2" s="285"/>
      <c r="AP2" s="286" t="s">
        <v>285</v>
      </c>
      <c r="AQ2" s="286"/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F2" s="286"/>
      <c r="BG2" s="286"/>
      <c r="BH2" s="286"/>
      <c r="BI2" s="286"/>
      <c r="BJ2" s="286"/>
      <c r="BK2" s="286"/>
      <c r="BL2" s="286"/>
      <c r="BV2" s="285"/>
      <c r="BW2" s="285"/>
      <c r="BX2" s="285"/>
      <c r="BY2" s="285"/>
      <c r="CD2" s="286" t="s">
        <v>285</v>
      </c>
      <c r="CE2" s="286"/>
      <c r="CF2" s="286"/>
      <c r="CG2" s="286"/>
      <c r="CH2" s="286"/>
      <c r="CI2" s="286"/>
      <c r="CJ2" s="286"/>
      <c r="CK2" s="286"/>
      <c r="CL2" s="286"/>
      <c r="CM2" s="286"/>
      <c r="CN2" s="286"/>
      <c r="CO2" s="286"/>
      <c r="CP2" s="286"/>
      <c r="CQ2" s="286"/>
      <c r="CR2" s="286"/>
      <c r="CS2" s="286"/>
      <c r="CT2" s="286"/>
      <c r="CU2" s="286"/>
      <c r="CV2" s="286"/>
      <c r="CW2" s="286"/>
      <c r="CX2" s="286"/>
      <c r="CY2" s="286"/>
      <c r="CZ2" s="286"/>
      <c r="DL2" s="285"/>
      <c r="DM2" s="285"/>
      <c r="DN2" s="285"/>
      <c r="DO2" s="285"/>
      <c r="DV2" s="286" t="s">
        <v>285</v>
      </c>
      <c r="DW2" s="286"/>
      <c r="DX2" s="286"/>
      <c r="DY2" s="286"/>
      <c r="DZ2" s="286"/>
      <c r="EA2" s="286"/>
      <c r="EB2" s="286"/>
      <c r="EC2" s="286"/>
      <c r="ED2" s="286"/>
      <c r="EE2" s="286"/>
      <c r="EF2" s="286"/>
      <c r="EG2" s="286"/>
      <c r="EH2" s="286"/>
      <c r="EI2" s="286"/>
      <c r="EJ2" s="286"/>
      <c r="EK2" s="286"/>
      <c r="EL2" s="286"/>
      <c r="EM2" s="286"/>
      <c r="EN2" s="286"/>
      <c r="EO2" s="286"/>
      <c r="EP2" s="286"/>
      <c r="EQ2" s="286"/>
      <c r="ER2" s="286"/>
      <c r="FD2" s="285"/>
      <c r="FE2" s="285"/>
      <c r="FF2" s="285"/>
      <c r="FG2" s="285"/>
      <c r="FM2" s="286" t="s">
        <v>285</v>
      </c>
      <c r="FN2" s="286"/>
      <c r="FO2" s="286"/>
      <c r="FP2" s="286"/>
      <c r="FQ2" s="286"/>
      <c r="FR2" s="286"/>
      <c r="FS2" s="286"/>
      <c r="FT2" s="286"/>
      <c r="FU2" s="286"/>
      <c r="FV2" s="286"/>
      <c r="FW2" s="286"/>
      <c r="FX2" s="286"/>
      <c r="FY2" s="286"/>
      <c r="FZ2" s="286"/>
      <c r="GA2" s="286"/>
      <c r="GB2" s="286"/>
      <c r="GC2" s="286"/>
      <c r="GD2" s="286"/>
      <c r="GE2" s="286"/>
      <c r="GF2" s="286"/>
      <c r="GG2" s="286"/>
      <c r="GH2" s="286"/>
      <c r="GI2" s="286"/>
      <c r="GP2" s="285"/>
      <c r="GQ2" s="285"/>
      <c r="GR2" s="285"/>
      <c r="GS2" s="285"/>
    </row>
    <row r="4" spans="1:201" ht="33" customHeight="1" x14ac:dyDescent="0.2">
      <c r="A4" s="282" t="s">
        <v>82</v>
      </c>
      <c r="B4" s="281" t="s">
        <v>83</v>
      </c>
      <c r="C4" s="281"/>
      <c r="D4" s="281" t="s">
        <v>84</v>
      </c>
      <c r="E4" s="281"/>
      <c r="F4" s="281" t="s">
        <v>85</v>
      </c>
      <c r="G4" s="281"/>
      <c r="H4" s="281" t="s">
        <v>86</v>
      </c>
      <c r="I4" s="281"/>
      <c r="J4" s="281" t="s">
        <v>87</v>
      </c>
      <c r="K4" s="281"/>
      <c r="L4" s="281" t="s">
        <v>88</v>
      </c>
      <c r="M4" s="281"/>
      <c r="N4" s="281" t="s">
        <v>89</v>
      </c>
      <c r="O4" s="281"/>
      <c r="P4" s="281" t="s">
        <v>90</v>
      </c>
      <c r="Q4" s="281"/>
      <c r="R4" s="281" t="s">
        <v>91</v>
      </c>
      <c r="S4" s="281"/>
      <c r="T4" s="281" t="s">
        <v>92</v>
      </c>
      <c r="U4" s="281"/>
      <c r="V4" s="281" t="s">
        <v>93</v>
      </c>
      <c r="W4" s="281"/>
      <c r="X4" s="281" t="s">
        <v>94</v>
      </c>
      <c r="Y4" s="281"/>
      <c r="Z4" s="281" t="s">
        <v>95</v>
      </c>
      <c r="AA4" s="281"/>
      <c r="AB4" s="281" t="s">
        <v>96</v>
      </c>
      <c r="AC4" s="281"/>
      <c r="AD4" s="281" t="s">
        <v>97</v>
      </c>
      <c r="AE4" s="281"/>
      <c r="AF4" s="281" t="s">
        <v>98</v>
      </c>
      <c r="AG4" s="281"/>
      <c r="AH4" s="281" t="s">
        <v>99</v>
      </c>
      <c r="AI4" s="281"/>
      <c r="AJ4" s="281" t="s">
        <v>100</v>
      </c>
      <c r="AK4" s="281"/>
      <c r="AL4" s="281" t="s">
        <v>101</v>
      </c>
      <c r="AM4" s="281"/>
      <c r="AN4" s="281" t="s">
        <v>102</v>
      </c>
      <c r="AO4" s="281"/>
      <c r="AP4" s="281" t="s">
        <v>103</v>
      </c>
      <c r="AQ4" s="281"/>
      <c r="AR4" s="281" t="s">
        <v>104</v>
      </c>
      <c r="AS4" s="281"/>
      <c r="AT4" s="281" t="s">
        <v>105</v>
      </c>
      <c r="AU4" s="281"/>
      <c r="AV4" s="281" t="s">
        <v>106</v>
      </c>
      <c r="AW4" s="281"/>
      <c r="AX4" s="281" t="s">
        <v>107</v>
      </c>
      <c r="AY4" s="281"/>
      <c r="AZ4" s="281" t="s">
        <v>108</v>
      </c>
      <c r="BA4" s="281"/>
      <c r="BB4" s="281" t="s">
        <v>109</v>
      </c>
      <c r="BC4" s="281"/>
      <c r="BD4" s="281" t="s">
        <v>110</v>
      </c>
      <c r="BE4" s="281"/>
      <c r="BF4" s="281" t="s">
        <v>111</v>
      </c>
      <c r="BG4" s="281"/>
      <c r="BH4" s="281" t="s">
        <v>112</v>
      </c>
      <c r="BI4" s="281"/>
      <c r="BJ4" s="281" t="s">
        <v>113</v>
      </c>
      <c r="BK4" s="281"/>
      <c r="BL4" s="281" t="s">
        <v>114</v>
      </c>
      <c r="BM4" s="281"/>
      <c r="BN4" s="281" t="s">
        <v>115</v>
      </c>
      <c r="BO4" s="281"/>
      <c r="BP4" s="281" t="s">
        <v>116</v>
      </c>
      <c r="BQ4" s="281"/>
      <c r="BR4" s="281" t="s">
        <v>117</v>
      </c>
      <c r="BS4" s="281"/>
      <c r="BT4" s="281" t="s">
        <v>118</v>
      </c>
      <c r="BU4" s="281"/>
      <c r="BV4" s="281" t="s">
        <v>119</v>
      </c>
      <c r="BW4" s="281"/>
      <c r="BX4" s="281" t="s">
        <v>120</v>
      </c>
      <c r="BY4" s="281"/>
      <c r="BZ4" s="281" t="s">
        <v>121</v>
      </c>
      <c r="CA4" s="281"/>
      <c r="CB4" s="281" t="s">
        <v>122</v>
      </c>
      <c r="CC4" s="281"/>
      <c r="CD4" s="281" t="s">
        <v>123</v>
      </c>
      <c r="CE4" s="281"/>
      <c r="CF4" s="281" t="s">
        <v>124</v>
      </c>
      <c r="CG4" s="281"/>
      <c r="CH4" s="281" t="s">
        <v>125</v>
      </c>
      <c r="CI4" s="281"/>
      <c r="CJ4" s="281" t="s">
        <v>126</v>
      </c>
      <c r="CK4" s="281"/>
      <c r="CL4" s="281" t="s">
        <v>127</v>
      </c>
      <c r="CM4" s="281"/>
      <c r="CN4" s="281" t="s">
        <v>128</v>
      </c>
      <c r="CO4" s="281"/>
      <c r="CP4" s="281" t="s">
        <v>129</v>
      </c>
      <c r="CQ4" s="281"/>
      <c r="CR4" s="281" t="s">
        <v>130</v>
      </c>
      <c r="CS4" s="281"/>
      <c r="CT4" s="281" t="s">
        <v>131</v>
      </c>
      <c r="CU4" s="281"/>
      <c r="CV4" s="281" t="s">
        <v>132</v>
      </c>
      <c r="CW4" s="281"/>
      <c r="CX4" s="281" t="s">
        <v>133</v>
      </c>
      <c r="CY4" s="281"/>
      <c r="CZ4" s="281" t="s">
        <v>134</v>
      </c>
      <c r="DA4" s="281"/>
      <c r="DB4" s="281" t="s">
        <v>135</v>
      </c>
      <c r="DC4" s="281"/>
      <c r="DD4" s="281" t="s">
        <v>136</v>
      </c>
      <c r="DE4" s="281"/>
      <c r="DF4" s="281" t="s">
        <v>137</v>
      </c>
      <c r="DG4" s="281"/>
      <c r="DH4" s="281" t="s">
        <v>138</v>
      </c>
      <c r="DI4" s="281"/>
      <c r="DJ4" s="281" t="s">
        <v>139</v>
      </c>
      <c r="DK4" s="281"/>
      <c r="DL4" s="281" t="s">
        <v>140</v>
      </c>
      <c r="DM4" s="281"/>
      <c r="DN4" s="281" t="s">
        <v>141</v>
      </c>
      <c r="DO4" s="281"/>
      <c r="DP4" s="281" t="s">
        <v>142</v>
      </c>
      <c r="DQ4" s="281"/>
      <c r="DR4" s="281" t="s">
        <v>143</v>
      </c>
      <c r="DS4" s="281"/>
      <c r="DT4" s="281" t="s">
        <v>144</v>
      </c>
      <c r="DU4" s="281"/>
      <c r="DV4" s="281" t="s">
        <v>145</v>
      </c>
      <c r="DW4" s="281"/>
      <c r="DX4" s="281" t="s">
        <v>146</v>
      </c>
      <c r="DY4" s="281"/>
      <c r="DZ4" s="281" t="s">
        <v>147</v>
      </c>
      <c r="EA4" s="281"/>
      <c r="EB4" s="281" t="s">
        <v>148</v>
      </c>
      <c r="EC4" s="281"/>
      <c r="ED4" s="281" t="s">
        <v>149</v>
      </c>
      <c r="EE4" s="281"/>
      <c r="EF4" s="281" t="s">
        <v>150</v>
      </c>
      <c r="EG4" s="281"/>
      <c r="EH4" s="281" t="s">
        <v>151</v>
      </c>
      <c r="EI4" s="281"/>
      <c r="EJ4" s="281" t="s">
        <v>152</v>
      </c>
      <c r="EK4" s="281"/>
      <c r="EL4" s="281" t="s">
        <v>153</v>
      </c>
      <c r="EM4" s="281"/>
      <c r="EN4" s="281" t="s">
        <v>154</v>
      </c>
      <c r="EO4" s="281"/>
      <c r="EP4" s="281" t="s">
        <v>155</v>
      </c>
      <c r="EQ4" s="281"/>
      <c r="ER4" s="281" t="s">
        <v>156</v>
      </c>
      <c r="ES4" s="281"/>
      <c r="ET4" s="281" t="s">
        <v>157</v>
      </c>
      <c r="EU4" s="281"/>
      <c r="EV4" s="281" t="s">
        <v>158</v>
      </c>
      <c r="EW4" s="281"/>
      <c r="EX4" s="281" t="s">
        <v>159</v>
      </c>
      <c r="EY4" s="281"/>
      <c r="EZ4" s="281" t="s">
        <v>160</v>
      </c>
      <c r="FA4" s="281"/>
      <c r="FB4" s="281" t="s">
        <v>161</v>
      </c>
      <c r="FC4" s="281"/>
      <c r="FD4" s="281" t="s">
        <v>162</v>
      </c>
      <c r="FE4" s="281"/>
      <c r="FF4" s="281" t="s">
        <v>163</v>
      </c>
      <c r="FG4" s="281"/>
      <c r="FH4" s="281" t="s">
        <v>164</v>
      </c>
      <c r="FI4" s="281"/>
      <c r="FJ4" s="281" t="s">
        <v>165</v>
      </c>
      <c r="FK4" s="281"/>
      <c r="FL4" s="281" t="s">
        <v>166</v>
      </c>
      <c r="FM4" s="281"/>
      <c r="FN4" s="281" t="s">
        <v>167</v>
      </c>
      <c r="FO4" s="281"/>
      <c r="FP4" s="281" t="s">
        <v>168</v>
      </c>
      <c r="FQ4" s="281"/>
      <c r="FR4" s="281" t="s">
        <v>169</v>
      </c>
      <c r="FS4" s="281"/>
      <c r="FT4" s="281" t="s">
        <v>170</v>
      </c>
      <c r="FU4" s="281"/>
      <c r="FV4" s="281" t="s">
        <v>171</v>
      </c>
      <c r="FW4" s="281"/>
      <c r="FX4" s="281" t="s">
        <v>172</v>
      </c>
      <c r="FY4" s="281"/>
      <c r="FZ4" s="281" t="s">
        <v>173</v>
      </c>
      <c r="GA4" s="281"/>
      <c r="GB4" s="281" t="s">
        <v>174</v>
      </c>
      <c r="GC4" s="281"/>
      <c r="GD4" s="281" t="s">
        <v>175</v>
      </c>
      <c r="GE4" s="281"/>
      <c r="GF4" s="281" t="s">
        <v>176</v>
      </c>
      <c r="GG4" s="281"/>
      <c r="GH4" s="281" t="s">
        <v>177</v>
      </c>
      <c r="GI4" s="281"/>
      <c r="GJ4" s="281" t="s">
        <v>178</v>
      </c>
      <c r="GK4" s="281"/>
      <c r="GL4" s="281" t="s">
        <v>179</v>
      </c>
      <c r="GM4" s="281"/>
      <c r="GN4" s="281" t="s">
        <v>180</v>
      </c>
      <c r="GO4" s="281"/>
      <c r="GP4" s="281" t="s">
        <v>181</v>
      </c>
      <c r="GQ4" s="281"/>
      <c r="GR4" s="281" t="s">
        <v>182</v>
      </c>
      <c r="GS4" s="281"/>
    </row>
    <row r="5" spans="1:201" ht="11.1" customHeight="1" x14ac:dyDescent="0.2">
      <c r="A5" s="283"/>
      <c r="B5" s="13" t="s">
        <v>183</v>
      </c>
      <c r="C5" s="13" t="s">
        <v>184</v>
      </c>
      <c r="D5" s="13" t="s">
        <v>183</v>
      </c>
      <c r="E5" s="13" t="s">
        <v>184</v>
      </c>
      <c r="F5" s="13" t="s">
        <v>183</v>
      </c>
      <c r="G5" s="13" t="s">
        <v>184</v>
      </c>
      <c r="H5" s="13" t="s">
        <v>183</v>
      </c>
      <c r="I5" s="13" t="s">
        <v>184</v>
      </c>
      <c r="J5" s="13" t="s">
        <v>183</v>
      </c>
      <c r="K5" s="13" t="s">
        <v>184</v>
      </c>
      <c r="L5" s="13" t="s">
        <v>183</v>
      </c>
      <c r="M5" s="13" t="s">
        <v>184</v>
      </c>
      <c r="N5" s="13" t="s">
        <v>183</v>
      </c>
      <c r="O5" s="13" t="s">
        <v>184</v>
      </c>
      <c r="P5" s="13" t="s">
        <v>183</v>
      </c>
      <c r="Q5" s="13" t="s">
        <v>184</v>
      </c>
      <c r="R5" s="13" t="s">
        <v>183</v>
      </c>
      <c r="S5" s="13" t="s">
        <v>184</v>
      </c>
      <c r="T5" s="13" t="s">
        <v>183</v>
      </c>
      <c r="U5" s="13" t="s">
        <v>184</v>
      </c>
      <c r="V5" s="13" t="s">
        <v>183</v>
      </c>
      <c r="W5" s="13" t="s">
        <v>184</v>
      </c>
      <c r="X5" s="13" t="s">
        <v>183</v>
      </c>
      <c r="Y5" s="13" t="s">
        <v>184</v>
      </c>
      <c r="Z5" s="13" t="s">
        <v>183</v>
      </c>
      <c r="AA5" s="13" t="s">
        <v>184</v>
      </c>
      <c r="AB5" s="13" t="s">
        <v>183</v>
      </c>
      <c r="AC5" s="13" t="s">
        <v>184</v>
      </c>
      <c r="AD5" s="13" t="s">
        <v>183</v>
      </c>
      <c r="AE5" s="13" t="s">
        <v>184</v>
      </c>
      <c r="AF5" s="13" t="s">
        <v>183</v>
      </c>
      <c r="AG5" s="13" t="s">
        <v>184</v>
      </c>
      <c r="AH5" s="13" t="s">
        <v>183</v>
      </c>
      <c r="AI5" s="13" t="s">
        <v>184</v>
      </c>
      <c r="AJ5" s="13" t="s">
        <v>183</v>
      </c>
      <c r="AK5" s="13" t="s">
        <v>184</v>
      </c>
      <c r="AL5" s="13" t="s">
        <v>183</v>
      </c>
      <c r="AM5" s="13" t="s">
        <v>184</v>
      </c>
      <c r="AN5" s="13" t="s">
        <v>183</v>
      </c>
      <c r="AO5" s="13" t="s">
        <v>184</v>
      </c>
      <c r="AP5" s="13" t="s">
        <v>183</v>
      </c>
      <c r="AQ5" s="13" t="s">
        <v>184</v>
      </c>
      <c r="AR5" s="13" t="s">
        <v>183</v>
      </c>
      <c r="AS5" s="13" t="s">
        <v>184</v>
      </c>
      <c r="AT5" s="13" t="s">
        <v>183</v>
      </c>
      <c r="AU5" s="13" t="s">
        <v>184</v>
      </c>
      <c r="AV5" s="13" t="s">
        <v>183</v>
      </c>
      <c r="AW5" s="13" t="s">
        <v>184</v>
      </c>
      <c r="AX5" s="13" t="s">
        <v>183</v>
      </c>
      <c r="AY5" s="13" t="s">
        <v>184</v>
      </c>
      <c r="AZ5" s="13" t="s">
        <v>183</v>
      </c>
      <c r="BA5" s="13" t="s">
        <v>184</v>
      </c>
      <c r="BB5" s="13" t="s">
        <v>183</v>
      </c>
      <c r="BC5" s="13" t="s">
        <v>184</v>
      </c>
      <c r="BD5" s="13" t="s">
        <v>183</v>
      </c>
      <c r="BE5" s="13" t="s">
        <v>184</v>
      </c>
      <c r="BF5" s="13" t="s">
        <v>183</v>
      </c>
      <c r="BG5" s="13" t="s">
        <v>184</v>
      </c>
      <c r="BH5" s="13" t="s">
        <v>183</v>
      </c>
      <c r="BI5" s="13" t="s">
        <v>184</v>
      </c>
      <c r="BJ5" s="13" t="s">
        <v>183</v>
      </c>
      <c r="BK5" s="13" t="s">
        <v>184</v>
      </c>
      <c r="BL5" s="13" t="s">
        <v>183</v>
      </c>
      <c r="BM5" s="13" t="s">
        <v>184</v>
      </c>
      <c r="BN5" s="13" t="s">
        <v>183</v>
      </c>
      <c r="BO5" s="13" t="s">
        <v>184</v>
      </c>
      <c r="BP5" s="13" t="s">
        <v>183</v>
      </c>
      <c r="BQ5" s="13" t="s">
        <v>184</v>
      </c>
      <c r="BR5" s="13" t="s">
        <v>183</v>
      </c>
      <c r="BS5" s="13" t="s">
        <v>184</v>
      </c>
      <c r="BT5" s="13" t="s">
        <v>183</v>
      </c>
      <c r="BU5" s="13" t="s">
        <v>184</v>
      </c>
      <c r="BV5" s="13" t="s">
        <v>183</v>
      </c>
      <c r="BW5" s="13" t="s">
        <v>184</v>
      </c>
      <c r="BX5" s="13" t="s">
        <v>183</v>
      </c>
      <c r="BY5" s="13" t="s">
        <v>184</v>
      </c>
      <c r="BZ5" s="13" t="s">
        <v>183</v>
      </c>
      <c r="CA5" s="13" t="s">
        <v>184</v>
      </c>
      <c r="CB5" s="13" t="s">
        <v>183</v>
      </c>
      <c r="CC5" s="13" t="s">
        <v>184</v>
      </c>
      <c r="CD5" s="13" t="s">
        <v>183</v>
      </c>
      <c r="CE5" s="13" t="s">
        <v>184</v>
      </c>
      <c r="CF5" s="13" t="s">
        <v>183</v>
      </c>
      <c r="CG5" s="13" t="s">
        <v>184</v>
      </c>
      <c r="CH5" s="13" t="s">
        <v>183</v>
      </c>
      <c r="CI5" s="13" t="s">
        <v>184</v>
      </c>
      <c r="CJ5" s="13" t="s">
        <v>183</v>
      </c>
      <c r="CK5" s="13" t="s">
        <v>184</v>
      </c>
      <c r="CL5" s="13" t="s">
        <v>183</v>
      </c>
      <c r="CM5" s="13" t="s">
        <v>184</v>
      </c>
      <c r="CN5" s="13" t="s">
        <v>183</v>
      </c>
      <c r="CO5" s="13" t="s">
        <v>184</v>
      </c>
      <c r="CP5" s="13" t="s">
        <v>183</v>
      </c>
      <c r="CQ5" s="13" t="s">
        <v>184</v>
      </c>
      <c r="CR5" s="13" t="s">
        <v>183</v>
      </c>
      <c r="CS5" s="13" t="s">
        <v>184</v>
      </c>
      <c r="CT5" s="13" t="s">
        <v>183</v>
      </c>
      <c r="CU5" s="13" t="s">
        <v>184</v>
      </c>
      <c r="CV5" s="13" t="s">
        <v>183</v>
      </c>
      <c r="CW5" s="13" t="s">
        <v>184</v>
      </c>
      <c r="CX5" s="13" t="s">
        <v>183</v>
      </c>
      <c r="CY5" s="13" t="s">
        <v>184</v>
      </c>
      <c r="CZ5" s="13" t="s">
        <v>183</v>
      </c>
      <c r="DA5" s="13" t="s">
        <v>184</v>
      </c>
      <c r="DB5" s="13" t="s">
        <v>183</v>
      </c>
      <c r="DC5" s="13" t="s">
        <v>184</v>
      </c>
      <c r="DD5" s="13" t="s">
        <v>183</v>
      </c>
      <c r="DE5" s="13" t="s">
        <v>184</v>
      </c>
      <c r="DF5" s="13" t="s">
        <v>183</v>
      </c>
      <c r="DG5" s="13" t="s">
        <v>184</v>
      </c>
      <c r="DH5" s="13" t="s">
        <v>183</v>
      </c>
      <c r="DI5" s="13" t="s">
        <v>184</v>
      </c>
      <c r="DJ5" s="13" t="s">
        <v>183</v>
      </c>
      <c r="DK5" s="13" t="s">
        <v>184</v>
      </c>
      <c r="DL5" s="13" t="s">
        <v>183</v>
      </c>
      <c r="DM5" s="13" t="s">
        <v>184</v>
      </c>
      <c r="DN5" s="13" t="s">
        <v>183</v>
      </c>
      <c r="DO5" s="13" t="s">
        <v>184</v>
      </c>
      <c r="DP5" s="13" t="s">
        <v>183</v>
      </c>
      <c r="DQ5" s="13" t="s">
        <v>184</v>
      </c>
      <c r="DR5" s="13" t="s">
        <v>183</v>
      </c>
      <c r="DS5" s="13" t="s">
        <v>184</v>
      </c>
      <c r="DT5" s="13" t="s">
        <v>183</v>
      </c>
      <c r="DU5" s="13" t="s">
        <v>184</v>
      </c>
      <c r="DV5" s="13" t="s">
        <v>183</v>
      </c>
      <c r="DW5" s="13" t="s">
        <v>184</v>
      </c>
      <c r="DX5" s="13" t="s">
        <v>183</v>
      </c>
      <c r="DY5" s="13" t="s">
        <v>184</v>
      </c>
      <c r="DZ5" s="13" t="s">
        <v>183</v>
      </c>
      <c r="EA5" s="13" t="s">
        <v>184</v>
      </c>
      <c r="EB5" s="13" t="s">
        <v>183</v>
      </c>
      <c r="EC5" s="13" t="s">
        <v>184</v>
      </c>
      <c r="ED5" s="13" t="s">
        <v>183</v>
      </c>
      <c r="EE5" s="13" t="s">
        <v>184</v>
      </c>
      <c r="EF5" s="13" t="s">
        <v>183</v>
      </c>
      <c r="EG5" s="13" t="s">
        <v>184</v>
      </c>
      <c r="EH5" s="13" t="s">
        <v>183</v>
      </c>
      <c r="EI5" s="13" t="s">
        <v>184</v>
      </c>
      <c r="EJ5" s="13" t="s">
        <v>183</v>
      </c>
      <c r="EK5" s="13" t="s">
        <v>184</v>
      </c>
      <c r="EL5" s="13" t="s">
        <v>183</v>
      </c>
      <c r="EM5" s="13" t="s">
        <v>184</v>
      </c>
      <c r="EN5" s="13" t="s">
        <v>183</v>
      </c>
      <c r="EO5" s="13" t="s">
        <v>184</v>
      </c>
      <c r="EP5" s="13" t="s">
        <v>183</v>
      </c>
      <c r="EQ5" s="13" t="s">
        <v>184</v>
      </c>
      <c r="ER5" s="13" t="s">
        <v>183</v>
      </c>
      <c r="ES5" s="13" t="s">
        <v>184</v>
      </c>
      <c r="ET5" s="13" t="s">
        <v>183</v>
      </c>
      <c r="EU5" s="13" t="s">
        <v>184</v>
      </c>
      <c r="EV5" s="13" t="s">
        <v>183</v>
      </c>
      <c r="EW5" s="13" t="s">
        <v>184</v>
      </c>
      <c r="EX5" s="13" t="s">
        <v>183</v>
      </c>
      <c r="EY5" s="13" t="s">
        <v>184</v>
      </c>
      <c r="EZ5" s="13" t="s">
        <v>183</v>
      </c>
      <c r="FA5" s="13" t="s">
        <v>184</v>
      </c>
      <c r="FB5" s="13" t="s">
        <v>183</v>
      </c>
      <c r="FC5" s="13" t="s">
        <v>184</v>
      </c>
      <c r="FD5" s="13" t="s">
        <v>183</v>
      </c>
      <c r="FE5" s="13" t="s">
        <v>184</v>
      </c>
      <c r="FF5" s="13" t="s">
        <v>183</v>
      </c>
      <c r="FG5" s="13" t="s">
        <v>184</v>
      </c>
      <c r="FH5" s="13" t="s">
        <v>183</v>
      </c>
      <c r="FI5" s="13" t="s">
        <v>184</v>
      </c>
      <c r="FJ5" s="13" t="s">
        <v>183</v>
      </c>
      <c r="FK5" s="13" t="s">
        <v>184</v>
      </c>
      <c r="FL5" s="13" t="s">
        <v>183</v>
      </c>
      <c r="FM5" s="13" t="s">
        <v>184</v>
      </c>
      <c r="FN5" s="13" t="s">
        <v>183</v>
      </c>
      <c r="FO5" s="13" t="s">
        <v>184</v>
      </c>
      <c r="FP5" s="13" t="s">
        <v>183</v>
      </c>
      <c r="FQ5" s="13" t="s">
        <v>184</v>
      </c>
      <c r="FR5" s="13" t="s">
        <v>183</v>
      </c>
      <c r="FS5" s="13" t="s">
        <v>184</v>
      </c>
      <c r="FT5" s="13" t="s">
        <v>183</v>
      </c>
      <c r="FU5" s="13" t="s">
        <v>184</v>
      </c>
      <c r="FV5" s="13" t="s">
        <v>183</v>
      </c>
      <c r="FW5" s="13" t="s">
        <v>184</v>
      </c>
      <c r="FX5" s="13" t="s">
        <v>183</v>
      </c>
      <c r="FY5" s="13" t="s">
        <v>184</v>
      </c>
      <c r="FZ5" s="13" t="s">
        <v>183</v>
      </c>
      <c r="GA5" s="13" t="s">
        <v>184</v>
      </c>
      <c r="GB5" s="13" t="s">
        <v>183</v>
      </c>
      <c r="GC5" s="13" t="s">
        <v>184</v>
      </c>
      <c r="GD5" s="13" t="s">
        <v>183</v>
      </c>
      <c r="GE5" s="13" t="s">
        <v>184</v>
      </c>
      <c r="GF5" s="13" t="s">
        <v>183</v>
      </c>
      <c r="GG5" s="13" t="s">
        <v>184</v>
      </c>
      <c r="GH5" s="13" t="s">
        <v>183</v>
      </c>
      <c r="GI5" s="13" t="s">
        <v>184</v>
      </c>
      <c r="GJ5" s="13" t="s">
        <v>183</v>
      </c>
      <c r="GK5" s="13" t="s">
        <v>184</v>
      </c>
      <c r="GL5" s="13" t="s">
        <v>183</v>
      </c>
      <c r="GM5" s="13" t="s">
        <v>184</v>
      </c>
      <c r="GN5" s="13" t="s">
        <v>183</v>
      </c>
      <c r="GO5" s="13" t="s">
        <v>184</v>
      </c>
      <c r="GP5" s="13" t="s">
        <v>183</v>
      </c>
      <c r="GQ5" s="13" t="s">
        <v>184</v>
      </c>
      <c r="GR5" s="13" t="s">
        <v>183</v>
      </c>
      <c r="GS5" s="13" t="s">
        <v>184</v>
      </c>
    </row>
    <row r="6" spans="1:201" s="18" customFormat="1" ht="33" customHeight="1" x14ac:dyDescent="0.2">
      <c r="A6" s="14" t="s">
        <v>185</v>
      </c>
      <c r="B6" s="15">
        <v>18015</v>
      </c>
      <c r="C6" s="16"/>
      <c r="D6" s="15">
        <v>20996</v>
      </c>
      <c r="E6" s="16"/>
      <c r="F6" s="15">
        <v>2428</v>
      </c>
      <c r="G6" s="16"/>
      <c r="H6" s="16"/>
      <c r="I6" s="16"/>
      <c r="J6" s="17">
        <v>600</v>
      </c>
      <c r="K6" s="16"/>
      <c r="L6" s="15">
        <v>7387</v>
      </c>
      <c r="M6" s="16"/>
      <c r="N6" s="15">
        <v>3300</v>
      </c>
      <c r="O6" s="16"/>
      <c r="P6" s="15">
        <v>1475</v>
      </c>
      <c r="Q6" s="16"/>
      <c r="R6" s="16"/>
      <c r="S6" s="16"/>
      <c r="T6" s="16"/>
      <c r="U6" s="16"/>
      <c r="V6" s="15">
        <v>3060</v>
      </c>
      <c r="W6" s="15">
        <v>11882</v>
      </c>
      <c r="X6" s="17">
        <v>280</v>
      </c>
      <c r="Y6" s="15">
        <v>9162</v>
      </c>
      <c r="Z6" s="16"/>
      <c r="AA6" s="17">
        <v>302</v>
      </c>
      <c r="AB6" s="17">
        <v>900</v>
      </c>
      <c r="AC6" s="15">
        <v>2722</v>
      </c>
      <c r="AD6" s="15">
        <v>2362</v>
      </c>
      <c r="AE6" s="15">
        <v>2720</v>
      </c>
      <c r="AF6" s="17">
        <v>460</v>
      </c>
      <c r="AG6" s="15">
        <v>2718</v>
      </c>
      <c r="AH6" s="15">
        <v>4135</v>
      </c>
      <c r="AI6" s="15">
        <v>6404</v>
      </c>
      <c r="AJ6" s="17">
        <v>860</v>
      </c>
      <c r="AK6" s="15">
        <v>4305</v>
      </c>
      <c r="AL6" s="15">
        <v>5650</v>
      </c>
      <c r="AM6" s="15">
        <v>4889</v>
      </c>
      <c r="AN6" s="17">
        <v>681</v>
      </c>
      <c r="AO6" s="15">
        <v>13342</v>
      </c>
      <c r="AP6" s="15">
        <v>1865</v>
      </c>
      <c r="AQ6" s="16"/>
      <c r="AR6" s="16"/>
      <c r="AS6" s="16"/>
      <c r="AT6" s="16"/>
      <c r="AU6" s="16"/>
      <c r="AV6" s="17">
        <v>410</v>
      </c>
      <c r="AW6" s="15">
        <v>5307</v>
      </c>
      <c r="AX6" s="15">
        <v>3680</v>
      </c>
      <c r="AY6" s="15">
        <v>4972</v>
      </c>
      <c r="AZ6" s="17">
        <v>590</v>
      </c>
      <c r="BA6" s="15">
        <v>4580</v>
      </c>
      <c r="BB6" s="15">
        <v>1065</v>
      </c>
      <c r="BC6" s="15">
        <v>3951</v>
      </c>
      <c r="BD6" s="17">
        <v>20</v>
      </c>
      <c r="BE6" s="15">
        <v>3779</v>
      </c>
      <c r="BF6" s="16"/>
      <c r="BG6" s="16"/>
      <c r="BH6" s="16"/>
      <c r="BI6" s="16"/>
      <c r="BJ6" s="16"/>
      <c r="BK6" s="15">
        <v>1086</v>
      </c>
      <c r="BL6" s="16"/>
      <c r="BM6" s="16"/>
      <c r="BN6" s="16"/>
      <c r="BO6" s="15">
        <v>2803</v>
      </c>
      <c r="BP6" s="15">
        <v>1106</v>
      </c>
      <c r="BQ6" s="15">
        <v>5079</v>
      </c>
      <c r="BR6" s="15">
        <v>1120</v>
      </c>
      <c r="BS6" s="15">
        <v>2701</v>
      </c>
      <c r="BT6" s="16"/>
      <c r="BU6" s="16"/>
      <c r="BV6" s="17">
        <v>110</v>
      </c>
      <c r="BW6" s="17">
        <v>885</v>
      </c>
      <c r="BX6" s="17">
        <v>67</v>
      </c>
      <c r="BY6" s="17">
        <v>940</v>
      </c>
      <c r="BZ6" s="16"/>
      <c r="CA6" s="17">
        <v>421</v>
      </c>
      <c r="CB6" s="17">
        <v>75</v>
      </c>
      <c r="CC6" s="15">
        <v>3371</v>
      </c>
      <c r="CD6" s="16"/>
      <c r="CE6" s="15">
        <v>2694</v>
      </c>
      <c r="CF6" s="16"/>
      <c r="CG6" s="15">
        <v>2829</v>
      </c>
      <c r="CH6" s="16"/>
      <c r="CI6" s="15">
        <v>1710</v>
      </c>
      <c r="CJ6" s="16"/>
      <c r="CK6" s="15">
        <v>2275</v>
      </c>
      <c r="CL6" s="16"/>
      <c r="CM6" s="15">
        <v>2076</v>
      </c>
      <c r="CN6" s="16"/>
      <c r="CO6" s="15">
        <v>5155</v>
      </c>
      <c r="CP6" s="16"/>
      <c r="CQ6" s="15">
        <v>1638</v>
      </c>
      <c r="CR6" s="16"/>
      <c r="CS6" s="15">
        <v>2016</v>
      </c>
      <c r="CT6" s="16"/>
      <c r="CU6" s="15">
        <v>2948</v>
      </c>
      <c r="CV6" s="16"/>
      <c r="CW6" s="15">
        <v>2129</v>
      </c>
      <c r="CX6" s="16"/>
      <c r="CY6" s="15">
        <v>2327</v>
      </c>
      <c r="CZ6" s="17">
        <v>171</v>
      </c>
      <c r="DA6" s="15">
        <v>5649</v>
      </c>
      <c r="DB6" s="16"/>
      <c r="DC6" s="15">
        <v>1896</v>
      </c>
      <c r="DD6" s="16"/>
      <c r="DE6" s="15">
        <v>1441</v>
      </c>
      <c r="DF6" s="17">
        <v>245</v>
      </c>
      <c r="DG6" s="15">
        <v>3817</v>
      </c>
      <c r="DH6" s="16"/>
      <c r="DI6" s="15">
        <v>4335</v>
      </c>
      <c r="DJ6" s="17">
        <v>127</v>
      </c>
      <c r="DK6" s="15">
        <v>2667</v>
      </c>
      <c r="DL6" s="17">
        <v>490</v>
      </c>
      <c r="DM6" s="15">
        <v>8171</v>
      </c>
      <c r="DN6" s="16"/>
      <c r="DO6" s="15">
        <v>3207</v>
      </c>
      <c r="DP6" s="16"/>
      <c r="DQ6" s="15">
        <v>3190</v>
      </c>
      <c r="DR6" s="16"/>
      <c r="DS6" s="15">
        <v>1708</v>
      </c>
      <c r="DT6" s="16"/>
      <c r="DU6" s="15">
        <v>2536</v>
      </c>
      <c r="DV6" s="17">
        <v>34</v>
      </c>
      <c r="DW6" s="15">
        <v>5307</v>
      </c>
      <c r="DX6" s="16"/>
      <c r="DY6" s="15">
        <v>1380</v>
      </c>
      <c r="DZ6" s="16"/>
      <c r="EA6" s="15">
        <v>1458</v>
      </c>
      <c r="EB6" s="17">
        <v>144</v>
      </c>
      <c r="EC6" s="15">
        <v>5652</v>
      </c>
      <c r="ED6" s="17">
        <v>263</v>
      </c>
      <c r="EE6" s="15">
        <v>5471</v>
      </c>
      <c r="EF6" s="16"/>
      <c r="EG6" s="15">
        <v>2831</v>
      </c>
      <c r="EH6" s="16"/>
      <c r="EI6" s="15">
        <v>3410</v>
      </c>
      <c r="EJ6" s="16"/>
      <c r="EK6" s="15">
        <v>2488</v>
      </c>
      <c r="EL6" s="17">
        <v>181</v>
      </c>
      <c r="EM6" s="15">
        <v>2488</v>
      </c>
      <c r="EN6" s="17">
        <v>178</v>
      </c>
      <c r="EO6" s="15">
        <v>3684</v>
      </c>
      <c r="EP6" s="16"/>
      <c r="EQ6" s="16"/>
      <c r="ER6" s="17">
        <v>100</v>
      </c>
      <c r="ES6" s="15">
        <v>1825</v>
      </c>
      <c r="ET6" s="16"/>
      <c r="EU6" s="15">
        <v>1765</v>
      </c>
      <c r="EV6" s="16"/>
      <c r="EW6" s="16"/>
      <c r="EX6" s="16"/>
      <c r="EY6" s="16"/>
      <c r="EZ6" s="17">
        <v>120</v>
      </c>
      <c r="FA6" s="16"/>
      <c r="FB6" s="17">
        <v>30</v>
      </c>
      <c r="FC6" s="16"/>
      <c r="FD6" s="17">
        <v>80</v>
      </c>
      <c r="FE6" s="16"/>
      <c r="FF6" s="16"/>
      <c r="FG6" s="17">
        <v>55</v>
      </c>
      <c r="FH6" s="16"/>
      <c r="FI6" s="17">
        <v>100</v>
      </c>
      <c r="FJ6" s="16"/>
      <c r="FK6" s="17">
        <v>90</v>
      </c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</row>
    <row r="7" spans="1:201" ht="11.1" customHeight="1" x14ac:dyDescent="0.2">
      <c r="A7" s="19" t="s">
        <v>186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1">
        <v>327</v>
      </c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1">
        <v>20</v>
      </c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1">
        <v>2</v>
      </c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1">
        <v>6</v>
      </c>
      <c r="DD7" s="20"/>
      <c r="DE7" s="20"/>
      <c r="DF7" s="20"/>
      <c r="DG7" s="21">
        <v>2</v>
      </c>
      <c r="DH7" s="20"/>
      <c r="DI7" s="21">
        <v>5</v>
      </c>
      <c r="DJ7" s="20"/>
      <c r="DK7" s="20"/>
      <c r="DL7" s="20"/>
      <c r="DM7" s="21">
        <v>2</v>
      </c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1">
        <v>2</v>
      </c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</row>
    <row r="8" spans="1:201" ht="11.1" customHeight="1" x14ac:dyDescent="0.2">
      <c r="A8" s="19" t="s">
        <v>187</v>
      </c>
      <c r="B8" s="21">
        <v>239</v>
      </c>
      <c r="C8" s="20"/>
      <c r="D8" s="22">
        <v>4404</v>
      </c>
      <c r="E8" s="20"/>
      <c r="F8" s="20"/>
      <c r="G8" s="20"/>
      <c r="H8" s="20"/>
      <c r="I8" s="20"/>
      <c r="J8" s="20"/>
      <c r="K8" s="20"/>
      <c r="L8" s="21">
        <v>195</v>
      </c>
      <c r="M8" s="20"/>
      <c r="N8" s="21">
        <v>68</v>
      </c>
      <c r="O8" s="20"/>
      <c r="P8" s="20"/>
      <c r="Q8" s="20"/>
      <c r="R8" s="20"/>
      <c r="S8" s="20"/>
      <c r="T8" s="20"/>
      <c r="U8" s="20"/>
      <c r="V8" s="21">
        <v>5</v>
      </c>
      <c r="W8" s="21">
        <v>33</v>
      </c>
      <c r="X8" s="21">
        <v>280</v>
      </c>
      <c r="Y8" s="22">
        <v>4988</v>
      </c>
      <c r="Z8" s="20"/>
      <c r="AA8" s="20"/>
      <c r="AB8" s="20"/>
      <c r="AC8" s="20"/>
      <c r="AD8" s="21">
        <v>3</v>
      </c>
      <c r="AE8" s="21">
        <v>3</v>
      </c>
      <c r="AF8" s="20"/>
      <c r="AG8" s="20"/>
      <c r="AH8" s="20"/>
      <c r="AI8" s="20"/>
      <c r="AJ8" s="20"/>
      <c r="AK8" s="20"/>
      <c r="AL8" s="21">
        <v>755</v>
      </c>
      <c r="AM8" s="22">
        <v>4045</v>
      </c>
      <c r="AN8" s="20"/>
      <c r="AO8" s="21">
        <v>35</v>
      </c>
      <c r="AP8" s="20"/>
      <c r="AQ8" s="20"/>
      <c r="AR8" s="20"/>
      <c r="AS8" s="20"/>
      <c r="AT8" s="20"/>
      <c r="AU8" s="20"/>
      <c r="AV8" s="20"/>
      <c r="AW8" s="21">
        <v>14</v>
      </c>
      <c r="AX8" s="21">
        <v>226</v>
      </c>
      <c r="AY8" s="22">
        <v>3453</v>
      </c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1">
        <v>236</v>
      </c>
      <c r="BP8" s="21">
        <v>154</v>
      </c>
      <c r="BQ8" s="21">
        <v>705</v>
      </c>
      <c r="BR8" s="20"/>
      <c r="BS8" s="20"/>
      <c r="BT8" s="20"/>
      <c r="BU8" s="20"/>
      <c r="BV8" s="21">
        <v>4</v>
      </c>
      <c r="BW8" s="21">
        <v>49</v>
      </c>
      <c r="BX8" s="21">
        <v>13</v>
      </c>
      <c r="BY8" s="21">
        <v>199</v>
      </c>
      <c r="BZ8" s="20"/>
      <c r="CA8" s="20"/>
      <c r="CB8" s="20"/>
      <c r="CC8" s="21">
        <v>384</v>
      </c>
      <c r="CD8" s="20"/>
      <c r="CE8" s="21">
        <v>270</v>
      </c>
      <c r="CF8" s="20"/>
      <c r="CG8" s="21">
        <v>558</v>
      </c>
      <c r="CH8" s="20"/>
      <c r="CI8" s="21">
        <v>190</v>
      </c>
      <c r="CJ8" s="20"/>
      <c r="CK8" s="21">
        <v>473</v>
      </c>
      <c r="CL8" s="20"/>
      <c r="CM8" s="21">
        <v>305</v>
      </c>
      <c r="CN8" s="20"/>
      <c r="CO8" s="21">
        <v>600</v>
      </c>
      <c r="CP8" s="20"/>
      <c r="CQ8" s="21">
        <v>238</v>
      </c>
      <c r="CR8" s="20"/>
      <c r="CS8" s="21">
        <v>156</v>
      </c>
      <c r="CT8" s="20"/>
      <c r="CU8" s="21">
        <v>529</v>
      </c>
      <c r="CV8" s="20"/>
      <c r="CW8" s="21">
        <v>178</v>
      </c>
      <c r="CX8" s="20"/>
      <c r="CY8" s="21">
        <v>480</v>
      </c>
      <c r="CZ8" s="20"/>
      <c r="DA8" s="21">
        <v>742</v>
      </c>
      <c r="DB8" s="20"/>
      <c r="DC8" s="21">
        <v>189</v>
      </c>
      <c r="DD8" s="20"/>
      <c r="DE8" s="21">
        <v>256</v>
      </c>
      <c r="DF8" s="20"/>
      <c r="DG8" s="21">
        <v>515</v>
      </c>
      <c r="DH8" s="20"/>
      <c r="DI8" s="21">
        <v>361</v>
      </c>
      <c r="DJ8" s="20"/>
      <c r="DK8" s="21">
        <v>465</v>
      </c>
      <c r="DL8" s="20"/>
      <c r="DM8" s="21">
        <v>925</v>
      </c>
      <c r="DN8" s="20"/>
      <c r="DO8" s="21">
        <v>480</v>
      </c>
      <c r="DP8" s="20"/>
      <c r="DQ8" s="21">
        <v>436</v>
      </c>
      <c r="DR8" s="20"/>
      <c r="DS8" s="21">
        <v>95</v>
      </c>
      <c r="DT8" s="20"/>
      <c r="DU8" s="21">
        <v>80</v>
      </c>
      <c r="DV8" s="20"/>
      <c r="DW8" s="21">
        <v>717</v>
      </c>
      <c r="DX8" s="20"/>
      <c r="DY8" s="21">
        <v>152</v>
      </c>
      <c r="DZ8" s="20"/>
      <c r="EA8" s="21">
        <v>29</v>
      </c>
      <c r="EB8" s="20"/>
      <c r="EC8" s="21">
        <v>483</v>
      </c>
      <c r="ED8" s="20"/>
      <c r="EE8" s="21">
        <v>566</v>
      </c>
      <c r="EF8" s="20"/>
      <c r="EG8" s="21">
        <v>359</v>
      </c>
      <c r="EH8" s="20"/>
      <c r="EI8" s="21">
        <v>458</v>
      </c>
      <c r="EJ8" s="20"/>
      <c r="EK8" s="21">
        <v>266</v>
      </c>
      <c r="EL8" s="20"/>
      <c r="EM8" s="21">
        <v>131</v>
      </c>
      <c r="EN8" s="20"/>
      <c r="EO8" s="21">
        <v>286</v>
      </c>
      <c r="EP8" s="20"/>
      <c r="EQ8" s="20"/>
      <c r="ER8" s="20"/>
      <c r="ES8" s="21">
        <v>180</v>
      </c>
      <c r="ET8" s="20"/>
      <c r="EU8" s="21">
        <v>726</v>
      </c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1">
        <v>1</v>
      </c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</row>
    <row r="9" spans="1:201" ht="11.1" customHeight="1" x14ac:dyDescent="0.2">
      <c r="A9" s="19" t="s">
        <v>188</v>
      </c>
      <c r="B9" s="20"/>
      <c r="C9" s="20"/>
      <c r="D9" s="22">
        <v>5180</v>
      </c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2">
        <v>3800</v>
      </c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2">
        <v>4800</v>
      </c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2">
        <v>3300</v>
      </c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1">
        <v>652</v>
      </c>
      <c r="BR9" s="20"/>
      <c r="BS9" s="20"/>
      <c r="BT9" s="20"/>
      <c r="BU9" s="20"/>
      <c r="BV9" s="21">
        <v>40</v>
      </c>
      <c r="BW9" s="20"/>
      <c r="BX9" s="20"/>
      <c r="BY9" s="20"/>
      <c r="BZ9" s="20"/>
      <c r="CA9" s="20"/>
      <c r="CB9" s="20"/>
      <c r="CC9" s="21">
        <v>150</v>
      </c>
      <c r="CD9" s="20"/>
      <c r="CE9" s="21">
        <v>100</v>
      </c>
      <c r="CF9" s="20"/>
      <c r="CG9" s="21">
        <v>100</v>
      </c>
      <c r="CH9" s="20"/>
      <c r="CI9" s="20"/>
      <c r="CJ9" s="20"/>
      <c r="CK9" s="21">
        <v>150</v>
      </c>
      <c r="CL9" s="20"/>
      <c r="CM9" s="21">
        <v>100</v>
      </c>
      <c r="CN9" s="20"/>
      <c r="CO9" s="21">
        <v>194</v>
      </c>
      <c r="CP9" s="20"/>
      <c r="CQ9" s="21">
        <v>70</v>
      </c>
      <c r="CR9" s="20"/>
      <c r="CS9" s="21">
        <v>50</v>
      </c>
      <c r="CT9" s="20"/>
      <c r="CU9" s="21">
        <v>150</v>
      </c>
      <c r="CV9" s="20"/>
      <c r="CW9" s="21">
        <v>50</v>
      </c>
      <c r="CX9" s="20"/>
      <c r="CY9" s="21">
        <v>60</v>
      </c>
      <c r="CZ9" s="20"/>
      <c r="DA9" s="21">
        <v>392</v>
      </c>
      <c r="DB9" s="20"/>
      <c r="DC9" s="20"/>
      <c r="DD9" s="20"/>
      <c r="DE9" s="21">
        <v>40</v>
      </c>
      <c r="DF9" s="20"/>
      <c r="DG9" s="21">
        <v>100</v>
      </c>
      <c r="DH9" s="20"/>
      <c r="DI9" s="21">
        <v>100</v>
      </c>
      <c r="DJ9" s="20"/>
      <c r="DK9" s="21">
        <v>60</v>
      </c>
      <c r="DL9" s="20"/>
      <c r="DM9" s="20"/>
      <c r="DN9" s="20"/>
      <c r="DO9" s="21">
        <v>100</v>
      </c>
      <c r="DP9" s="20"/>
      <c r="DQ9" s="21">
        <v>100</v>
      </c>
      <c r="DR9" s="20"/>
      <c r="DS9" s="21">
        <v>70</v>
      </c>
      <c r="DT9" s="20"/>
      <c r="DU9" s="20"/>
      <c r="DV9" s="20"/>
      <c r="DW9" s="21">
        <v>300</v>
      </c>
      <c r="DX9" s="20"/>
      <c r="DY9" s="21">
        <v>65</v>
      </c>
      <c r="DZ9" s="20"/>
      <c r="EA9" s="20"/>
      <c r="EB9" s="20"/>
      <c r="EC9" s="21">
        <v>120</v>
      </c>
      <c r="ED9" s="20"/>
      <c r="EE9" s="21">
        <v>380</v>
      </c>
      <c r="EF9" s="20"/>
      <c r="EG9" s="21">
        <v>100</v>
      </c>
      <c r="EH9" s="20"/>
      <c r="EI9" s="21">
        <v>130</v>
      </c>
      <c r="EJ9" s="20"/>
      <c r="EK9" s="21">
        <v>90</v>
      </c>
      <c r="EL9" s="20"/>
      <c r="EM9" s="21">
        <v>140</v>
      </c>
      <c r="EN9" s="20"/>
      <c r="EO9" s="21">
        <v>82</v>
      </c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</row>
    <row r="10" spans="1:201" ht="11.1" customHeight="1" x14ac:dyDescent="0.2">
      <c r="A10" s="19" t="s">
        <v>189</v>
      </c>
      <c r="B10" s="21">
        <v>10</v>
      </c>
      <c r="C10" s="20"/>
      <c r="D10" s="21">
        <v>73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>
        <v>1</v>
      </c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1">
        <v>2</v>
      </c>
      <c r="AJ10" s="21">
        <v>2</v>
      </c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1">
        <v>3</v>
      </c>
      <c r="AX10" s="20"/>
      <c r="AY10" s="20"/>
      <c r="AZ10" s="20"/>
      <c r="BA10" s="20"/>
      <c r="BB10" s="20"/>
      <c r="BC10" s="21">
        <v>5</v>
      </c>
      <c r="BD10" s="20"/>
      <c r="BE10" s="20"/>
      <c r="BF10" s="20"/>
      <c r="BG10" s="20"/>
      <c r="BH10" s="20"/>
      <c r="BI10" s="20"/>
      <c r="BJ10" s="20"/>
      <c r="BK10" s="21">
        <v>1</v>
      </c>
      <c r="BL10" s="20"/>
      <c r="BM10" s="20"/>
      <c r="BN10" s="20"/>
      <c r="BO10" s="21">
        <v>3</v>
      </c>
      <c r="BP10" s="20"/>
      <c r="BQ10" s="21">
        <v>1</v>
      </c>
      <c r="BR10" s="20"/>
      <c r="BS10" s="21">
        <v>18</v>
      </c>
      <c r="BT10" s="20"/>
      <c r="BU10" s="20"/>
      <c r="BV10" s="20"/>
      <c r="BW10" s="20"/>
      <c r="BX10" s="20"/>
      <c r="BY10" s="21">
        <v>8</v>
      </c>
      <c r="BZ10" s="20"/>
      <c r="CA10" s="21">
        <v>6</v>
      </c>
      <c r="CB10" s="20"/>
      <c r="CC10" s="20"/>
      <c r="CD10" s="20"/>
      <c r="CE10" s="21">
        <v>3</v>
      </c>
      <c r="CF10" s="20"/>
      <c r="CG10" s="21">
        <v>7</v>
      </c>
      <c r="CH10" s="20"/>
      <c r="CI10" s="21">
        <v>2</v>
      </c>
      <c r="CJ10" s="20"/>
      <c r="CK10" s="21">
        <v>5</v>
      </c>
      <c r="CL10" s="20"/>
      <c r="CM10" s="20"/>
      <c r="CN10" s="20"/>
      <c r="CO10" s="21">
        <v>5</v>
      </c>
      <c r="CP10" s="20"/>
      <c r="CQ10" s="21">
        <v>9</v>
      </c>
      <c r="CR10" s="20"/>
      <c r="CS10" s="21">
        <v>6</v>
      </c>
      <c r="CT10" s="20"/>
      <c r="CU10" s="21">
        <v>10</v>
      </c>
      <c r="CV10" s="20"/>
      <c r="CW10" s="21">
        <v>4</v>
      </c>
      <c r="CX10" s="20"/>
      <c r="CY10" s="21">
        <v>5</v>
      </c>
      <c r="CZ10" s="20"/>
      <c r="DA10" s="21">
        <v>21</v>
      </c>
      <c r="DB10" s="20"/>
      <c r="DC10" s="21">
        <v>2</v>
      </c>
      <c r="DD10" s="20"/>
      <c r="DE10" s="21">
        <v>9</v>
      </c>
      <c r="DF10" s="20"/>
      <c r="DG10" s="21">
        <v>3</v>
      </c>
      <c r="DH10" s="20"/>
      <c r="DI10" s="21">
        <v>21</v>
      </c>
      <c r="DJ10" s="20"/>
      <c r="DK10" s="20"/>
      <c r="DL10" s="20"/>
      <c r="DM10" s="21">
        <v>22</v>
      </c>
      <c r="DN10" s="20"/>
      <c r="DO10" s="21">
        <v>16</v>
      </c>
      <c r="DP10" s="20"/>
      <c r="DQ10" s="21">
        <v>11</v>
      </c>
      <c r="DR10" s="20"/>
      <c r="DS10" s="21">
        <v>14</v>
      </c>
      <c r="DT10" s="20"/>
      <c r="DU10" s="21">
        <v>7</v>
      </c>
      <c r="DV10" s="20"/>
      <c r="DW10" s="21">
        <v>4</v>
      </c>
      <c r="DX10" s="20"/>
      <c r="DY10" s="20"/>
      <c r="DZ10" s="20"/>
      <c r="EA10" s="21">
        <v>9</v>
      </c>
      <c r="EB10" s="20"/>
      <c r="EC10" s="21">
        <v>9</v>
      </c>
      <c r="ED10" s="20"/>
      <c r="EE10" s="21">
        <v>25</v>
      </c>
      <c r="EF10" s="20"/>
      <c r="EG10" s="21">
        <v>4</v>
      </c>
      <c r="EH10" s="20"/>
      <c r="EI10" s="21">
        <v>9</v>
      </c>
      <c r="EJ10" s="20"/>
      <c r="EK10" s="21">
        <v>7</v>
      </c>
      <c r="EL10" s="20"/>
      <c r="EM10" s="21">
        <v>15</v>
      </c>
      <c r="EN10" s="20"/>
      <c r="EO10" s="21">
        <v>3</v>
      </c>
      <c r="EP10" s="20"/>
      <c r="EQ10" s="20"/>
      <c r="ER10" s="20"/>
      <c r="ES10" s="21">
        <v>6</v>
      </c>
      <c r="ET10" s="20"/>
      <c r="EU10" s="21">
        <v>5</v>
      </c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</row>
    <row r="11" spans="1:201" ht="11.1" customHeight="1" x14ac:dyDescent="0.2">
      <c r="A11" s="19" t="s">
        <v>190</v>
      </c>
      <c r="B11" s="21">
        <v>625</v>
      </c>
      <c r="C11" s="20"/>
      <c r="D11" s="21">
        <v>117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1">
        <v>19</v>
      </c>
      <c r="W11" s="21">
        <v>480</v>
      </c>
      <c r="X11" s="20"/>
      <c r="Y11" s="20"/>
      <c r="Z11" s="20"/>
      <c r="AA11" s="21">
        <v>2</v>
      </c>
      <c r="AB11" s="20"/>
      <c r="AC11" s="20"/>
      <c r="AD11" s="21">
        <v>8</v>
      </c>
      <c r="AE11" s="21">
        <v>1</v>
      </c>
      <c r="AF11" s="20"/>
      <c r="AG11" s="21">
        <v>59</v>
      </c>
      <c r="AH11" s="21">
        <v>16</v>
      </c>
      <c r="AI11" s="21">
        <v>20</v>
      </c>
      <c r="AJ11" s="20"/>
      <c r="AK11" s="21">
        <v>2</v>
      </c>
      <c r="AL11" s="20"/>
      <c r="AM11" s="20"/>
      <c r="AN11" s="21">
        <v>37</v>
      </c>
      <c r="AO11" s="22">
        <v>1098</v>
      </c>
      <c r="AP11" s="20"/>
      <c r="AQ11" s="20"/>
      <c r="AR11" s="20"/>
      <c r="AS11" s="20"/>
      <c r="AT11" s="20"/>
      <c r="AU11" s="20"/>
      <c r="AV11" s="21">
        <v>2</v>
      </c>
      <c r="AW11" s="21">
        <v>355</v>
      </c>
      <c r="AX11" s="20"/>
      <c r="AY11" s="21">
        <v>8</v>
      </c>
      <c r="AZ11" s="20"/>
      <c r="BA11" s="21">
        <v>466</v>
      </c>
      <c r="BB11" s="21">
        <v>4</v>
      </c>
      <c r="BC11" s="21">
        <v>3</v>
      </c>
      <c r="BD11" s="20"/>
      <c r="BE11" s="21">
        <v>170</v>
      </c>
      <c r="BF11" s="20"/>
      <c r="BG11" s="20"/>
      <c r="BH11" s="20"/>
      <c r="BI11" s="20"/>
      <c r="BJ11" s="20"/>
      <c r="BK11" s="21">
        <v>7</v>
      </c>
      <c r="BL11" s="20"/>
      <c r="BM11" s="20"/>
      <c r="BN11" s="20"/>
      <c r="BO11" s="21">
        <v>81</v>
      </c>
      <c r="BP11" s="21">
        <v>11</v>
      </c>
      <c r="BQ11" s="21">
        <v>81</v>
      </c>
      <c r="BR11" s="20"/>
      <c r="BS11" s="21">
        <v>39</v>
      </c>
      <c r="BT11" s="20"/>
      <c r="BU11" s="20"/>
      <c r="BV11" s="20"/>
      <c r="BW11" s="20"/>
      <c r="BX11" s="20"/>
      <c r="BY11" s="21">
        <v>30</v>
      </c>
      <c r="BZ11" s="20"/>
      <c r="CA11" s="21">
        <v>20</v>
      </c>
      <c r="CB11" s="20"/>
      <c r="CC11" s="21">
        <v>170</v>
      </c>
      <c r="CD11" s="20"/>
      <c r="CE11" s="21">
        <v>125</v>
      </c>
      <c r="CF11" s="20"/>
      <c r="CG11" s="21">
        <v>65</v>
      </c>
      <c r="CH11" s="20"/>
      <c r="CI11" s="21">
        <v>63</v>
      </c>
      <c r="CJ11" s="20"/>
      <c r="CK11" s="21">
        <v>37</v>
      </c>
      <c r="CL11" s="20"/>
      <c r="CM11" s="21">
        <v>56</v>
      </c>
      <c r="CN11" s="20"/>
      <c r="CO11" s="21">
        <v>87</v>
      </c>
      <c r="CP11" s="20"/>
      <c r="CQ11" s="21">
        <v>58</v>
      </c>
      <c r="CR11" s="20"/>
      <c r="CS11" s="21">
        <v>80</v>
      </c>
      <c r="CT11" s="20"/>
      <c r="CU11" s="21">
        <v>59</v>
      </c>
      <c r="CV11" s="20"/>
      <c r="CW11" s="21">
        <v>66</v>
      </c>
      <c r="CX11" s="20"/>
      <c r="CY11" s="21">
        <v>49</v>
      </c>
      <c r="CZ11" s="20"/>
      <c r="DA11" s="21">
        <v>108</v>
      </c>
      <c r="DB11" s="20"/>
      <c r="DC11" s="21">
        <v>131</v>
      </c>
      <c r="DD11" s="20"/>
      <c r="DE11" s="21">
        <v>36</v>
      </c>
      <c r="DF11" s="20"/>
      <c r="DG11" s="21">
        <v>106</v>
      </c>
      <c r="DH11" s="20"/>
      <c r="DI11" s="21">
        <v>215</v>
      </c>
      <c r="DJ11" s="20"/>
      <c r="DK11" s="21">
        <v>43</v>
      </c>
      <c r="DL11" s="20"/>
      <c r="DM11" s="21">
        <v>221</v>
      </c>
      <c r="DN11" s="20"/>
      <c r="DO11" s="21">
        <v>66</v>
      </c>
      <c r="DP11" s="20"/>
      <c r="DQ11" s="21">
        <v>126</v>
      </c>
      <c r="DR11" s="20"/>
      <c r="DS11" s="21">
        <v>88</v>
      </c>
      <c r="DT11" s="20"/>
      <c r="DU11" s="21">
        <v>134</v>
      </c>
      <c r="DV11" s="20"/>
      <c r="DW11" s="21">
        <v>164</v>
      </c>
      <c r="DX11" s="20"/>
      <c r="DY11" s="21">
        <v>35</v>
      </c>
      <c r="DZ11" s="20"/>
      <c r="EA11" s="21">
        <v>61</v>
      </c>
      <c r="EB11" s="20"/>
      <c r="EC11" s="21">
        <v>145</v>
      </c>
      <c r="ED11" s="20"/>
      <c r="EE11" s="21">
        <v>146</v>
      </c>
      <c r="EF11" s="20"/>
      <c r="EG11" s="21">
        <v>100</v>
      </c>
      <c r="EH11" s="20"/>
      <c r="EI11" s="21">
        <v>60</v>
      </c>
      <c r="EJ11" s="20"/>
      <c r="EK11" s="21">
        <v>67</v>
      </c>
      <c r="EL11" s="21">
        <v>1</v>
      </c>
      <c r="EM11" s="21">
        <v>60</v>
      </c>
      <c r="EN11" s="20"/>
      <c r="EO11" s="21">
        <v>82</v>
      </c>
      <c r="EP11" s="20"/>
      <c r="EQ11" s="20"/>
      <c r="ER11" s="20"/>
      <c r="ES11" s="21">
        <v>79</v>
      </c>
      <c r="ET11" s="20"/>
      <c r="EU11" s="21">
        <v>51</v>
      </c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1">
        <v>1</v>
      </c>
      <c r="FH11" s="20"/>
      <c r="FI11" s="20"/>
      <c r="FJ11" s="20"/>
      <c r="FK11" s="21">
        <v>4</v>
      </c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</row>
    <row r="12" spans="1:201" ht="11.1" customHeight="1" x14ac:dyDescent="0.2">
      <c r="A12" s="19" t="s">
        <v>191</v>
      </c>
      <c r="B12" s="21">
        <v>54</v>
      </c>
      <c r="C12" s="20"/>
      <c r="D12" s="21">
        <v>2</v>
      </c>
      <c r="E12" s="20"/>
      <c r="F12" s="20"/>
      <c r="G12" s="20"/>
      <c r="H12" s="20"/>
      <c r="I12" s="20"/>
      <c r="J12" s="20"/>
      <c r="K12" s="20"/>
      <c r="L12" s="21">
        <v>3</v>
      </c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>
        <v>3</v>
      </c>
      <c r="X12" s="20"/>
      <c r="Y12" s="21">
        <v>1</v>
      </c>
      <c r="Z12" s="20"/>
      <c r="AA12" s="21">
        <v>2</v>
      </c>
      <c r="AB12" s="20"/>
      <c r="AC12" s="20"/>
      <c r="AD12" s="20"/>
      <c r="AE12" s="21">
        <v>1</v>
      </c>
      <c r="AF12" s="20"/>
      <c r="AG12" s="21">
        <v>2</v>
      </c>
      <c r="AH12" s="20"/>
      <c r="AI12" s="21">
        <v>2</v>
      </c>
      <c r="AJ12" s="21">
        <v>6</v>
      </c>
      <c r="AK12" s="21">
        <v>28</v>
      </c>
      <c r="AL12" s="20"/>
      <c r="AM12" s="20"/>
      <c r="AN12" s="20"/>
      <c r="AO12" s="21">
        <v>373</v>
      </c>
      <c r="AP12" s="20"/>
      <c r="AQ12" s="20"/>
      <c r="AR12" s="20"/>
      <c r="AS12" s="20"/>
      <c r="AT12" s="20"/>
      <c r="AU12" s="20"/>
      <c r="AV12" s="21">
        <v>1</v>
      </c>
      <c r="AW12" s="21">
        <v>24</v>
      </c>
      <c r="AX12" s="20"/>
      <c r="AY12" s="20"/>
      <c r="AZ12" s="21">
        <v>195</v>
      </c>
      <c r="BA12" s="21">
        <v>8</v>
      </c>
      <c r="BB12" s="21">
        <v>18</v>
      </c>
      <c r="BC12" s="21">
        <v>30</v>
      </c>
      <c r="BD12" s="20"/>
      <c r="BE12" s="21">
        <v>80</v>
      </c>
      <c r="BF12" s="20"/>
      <c r="BG12" s="20"/>
      <c r="BH12" s="20"/>
      <c r="BI12" s="20"/>
      <c r="BJ12" s="20"/>
      <c r="BK12" s="21">
        <v>11</v>
      </c>
      <c r="BL12" s="20"/>
      <c r="BM12" s="20"/>
      <c r="BN12" s="20"/>
      <c r="BO12" s="21">
        <v>42</v>
      </c>
      <c r="BP12" s="21">
        <v>2</v>
      </c>
      <c r="BQ12" s="21">
        <v>14</v>
      </c>
      <c r="BR12" s="20"/>
      <c r="BS12" s="21">
        <v>30</v>
      </c>
      <c r="BT12" s="20"/>
      <c r="BU12" s="20"/>
      <c r="BV12" s="20"/>
      <c r="BW12" s="20"/>
      <c r="BX12" s="20"/>
      <c r="BY12" s="21">
        <v>6</v>
      </c>
      <c r="BZ12" s="20"/>
      <c r="CA12" s="21">
        <v>4</v>
      </c>
      <c r="CB12" s="20"/>
      <c r="CC12" s="21">
        <v>47</v>
      </c>
      <c r="CD12" s="20"/>
      <c r="CE12" s="21">
        <v>12</v>
      </c>
      <c r="CF12" s="20"/>
      <c r="CG12" s="21">
        <v>26</v>
      </c>
      <c r="CH12" s="20"/>
      <c r="CI12" s="21">
        <v>15</v>
      </c>
      <c r="CJ12" s="20"/>
      <c r="CK12" s="21">
        <v>37</v>
      </c>
      <c r="CL12" s="20"/>
      <c r="CM12" s="21">
        <v>19</v>
      </c>
      <c r="CN12" s="20"/>
      <c r="CO12" s="21">
        <v>67</v>
      </c>
      <c r="CP12" s="20"/>
      <c r="CQ12" s="21">
        <v>14</v>
      </c>
      <c r="CR12" s="20"/>
      <c r="CS12" s="21">
        <v>11</v>
      </c>
      <c r="CT12" s="20"/>
      <c r="CU12" s="21">
        <v>16</v>
      </c>
      <c r="CV12" s="20"/>
      <c r="CW12" s="21">
        <v>35</v>
      </c>
      <c r="CX12" s="20"/>
      <c r="CY12" s="21">
        <v>12</v>
      </c>
      <c r="CZ12" s="20"/>
      <c r="DA12" s="21">
        <v>28</v>
      </c>
      <c r="DB12" s="20"/>
      <c r="DC12" s="21">
        <v>32</v>
      </c>
      <c r="DD12" s="20"/>
      <c r="DE12" s="21">
        <v>6</v>
      </c>
      <c r="DF12" s="20"/>
      <c r="DG12" s="21">
        <v>34</v>
      </c>
      <c r="DH12" s="20"/>
      <c r="DI12" s="21">
        <v>33</v>
      </c>
      <c r="DJ12" s="20"/>
      <c r="DK12" s="21">
        <v>3</v>
      </c>
      <c r="DL12" s="20"/>
      <c r="DM12" s="21">
        <v>75</v>
      </c>
      <c r="DN12" s="20"/>
      <c r="DO12" s="21">
        <v>25</v>
      </c>
      <c r="DP12" s="20"/>
      <c r="DQ12" s="21">
        <v>14</v>
      </c>
      <c r="DR12" s="20"/>
      <c r="DS12" s="21">
        <v>33</v>
      </c>
      <c r="DT12" s="20"/>
      <c r="DU12" s="21">
        <v>20</v>
      </c>
      <c r="DV12" s="20"/>
      <c r="DW12" s="21">
        <v>69</v>
      </c>
      <c r="DX12" s="20"/>
      <c r="DY12" s="21">
        <v>15</v>
      </c>
      <c r="DZ12" s="20"/>
      <c r="EA12" s="21">
        <v>9</v>
      </c>
      <c r="EB12" s="20"/>
      <c r="EC12" s="21">
        <v>29</v>
      </c>
      <c r="ED12" s="20"/>
      <c r="EE12" s="21">
        <v>66</v>
      </c>
      <c r="EF12" s="20"/>
      <c r="EG12" s="21">
        <v>14</v>
      </c>
      <c r="EH12" s="20"/>
      <c r="EI12" s="21">
        <v>23</v>
      </c>
      <c r="EJ12" s="20"/>
      <c r="EK12" s="21">
        <v>13</v>
      </c>
      <c r="EL12" s="20"/>
      <c r="EM12" s="21">
        <v>18</v>
      </c>
      <c r="EN12" s="20"/>
      <c r="EO12" s="21">
        <v>36</v>
      </c>
      <c r="EP12" s="20"/>
      <c r="EQ12" s="20"/>
      <c r="ER12" s="20"/>
      <c r="ES12" s="21">
        <v>8</v>
      </c>
      <c r="ET12" s="20"/>
      <c r="EU12" s="21">
        <v>24</v>
      </c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</row>
    <row r="13" spans="1:201" ht="11.1" customHeight="1" x14ac:dyDescent="0.2">
      <c r="A13" s="19" t="s">
        <v>192</v>
      </c>
      <c r="B13" s="21">
        <v>15</v>
      </c>
      <c r="C13" s="20"/>
      <c r="D13" s="21">
        <v>798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2">
        <v>1431</v>
      </c>
      <c r="Q13" s="20"/>
      <c r="R13" s="20"/>
      <c r="S13" s="20"/>
      <c r="T13" s="20"/>
      <c r="U13" s="20"/>
      <c r="V13" s="21">
        <v>5</v>
      </c>
      <c r="W13" s="21">
        <v>23</v>
      </c>
      <c r="X13" s="20"/>
      <c r="Y13" s="20"/>
      <c r="Z13" s="20"/>
      <c r="AA13" s="20"/>
      <c r="AB13" s="20"/>
      <c r="AC13" s="20"/>
      <c r="AD13" s="21">
        <v>11</v>
      </c>
      <c r="AE13" s="21">
        <v>18</v>
      </c>
      <c r="AF13" s="20"/>
      <c r="AG13" s="20"/>
      <c r="AH13" s="21">
        <v>3</v>
      </c>
      <c r="AI13" s="21">
        <v>10</v>
      </c>
      <c r="AJ13" s="21">
        <v>27</v>
      </c>
      <c r="AK13" s="21">
        <v>60</v>
      </c>
      <c r="AL13" s="21">
        <v>1</v>
      </c>
      <c r="AM13" s="21">
        <v>15</v>
      </c>
      <c r="AN13" s="21">
        <v>1</v>
      </c>
      <c r="AO13" s="21">
        <v>24</v>
      </c>
      <c r="AP13" s="20"/>
      <c r="AQ13" s="20"/>
      <c r="AR13" s="20"/>
      <c r="AS13" s="20"/>
      <c r="AT13" s="20"/>
      <c r="AU13" s="20"/>
      <c r="AV13" s="20"/>
      <c r="AW13" s="21">
        <v>11</v>
      </c>
      <c r="AX13" s="20"/>
      <c r="AY13" s="21">
        <v>4</v>
      </c>
      <c r="AZ13" s="20"/>
      <c r="BA13" s="21">
        <v>19</v>
      </c>
      <c r="BB13" s="21">
        <v>16</v>
      </c>
      <c r="BC13" s="21">
        <v>59</v>
      </c>
      <c r="BD13" s="20"/>
      <c r="BE13" s="21">
        <v>11</v>
      </c>
      <c r="BF13" s="20"/>
      <c r="BG13" s="20"/>
      <c r="BH13" s="20"/>
      <c r="BI13" s="20"/>
      <c r="BJ13" s="20"/>
      <c r="BK13" s="21">
        <v>42</v>
      </c>
      <c r="BL13" s="20"/>
      <c r="BM13" s="20"/>
      <c r="BN13" s="20"/>
      <c r="BO13" s="21">
        <v>17</v>
      </c>
      <c r="BP13" s="20"/>
      <c r="BQ13" s="21">
        <v>24</v>
      </c>
      <c r="BR13" s="21">
        <v>2</v>
      </c>
      <c r="BS13" s="21">
        <v>15</v>
      </c>
      <c r="BT13" s="20"/>
      <c r="BU13" s="20"/>
      <c r="BV13" s="20"/>
      <c r="BW13" s="20"/>
      <c r="BX13" s="20"/>
      <c r="BY13" s="21">
        <v>5</v>
      </c>
      <c r="BZ13" s="20"/>
      <c r="CA13" s="21">
        <v>3</v>
      </c>
      <c r="CB13" s="20"/>
      <c r="CC13" s="21">
        <v>11</v>
      </c>
      <c r="CD13" s="20"/>
      <c r="CE13" s="21">
        <v>21</v>
      </c>
      <c r="CF13" s="20"/>
      <c r="CG13" s="21">
        <v>28</v>
      </c>
      <c r="CH13" s="20"/>
      <c r="CI13" s="21">
        <v>14</v>
      </c>
      <c r="CJ13" s="20"/>
      <c r="CK13" s="21">
        <v>58</v>
      </c>
      <c r="CL13" s="20"/>
      <c r="CM13" s="21">
        <v>14</v>
      </c>
      <c r="CN13" s="20"/>
      <c r="CO13" s="21">
        <v>30</v>
      </c>
      <c r="CP13" s="20"/>
      <c r="CQ13" s="21">
        <v>24</v>
      </c>
      <c r="CR13" s="20"/>
      <c r="CS13" s="21">
        <v>61</v>
      </c>
      <c r="CT13" s="20"/>
      <c r="CU13" s="21">
        <v>31</v>
      </c>
      <c r="CV13" s="20"/>
      <c r="CW13" s="21">
        <v>23</v>
      </c>
      <c r="CX13" s="20"/>
      <c r="CY13" s="21">
        <v>25</v>
      </c>
      <c r="CZ13" s="20"/>
      <c r="DA13" s="21">
        <v>13</v>
      </c>
      <c r="DB13" s="20"/>
      <c r="DC13" s="21">
        <v>22</v>
      </c>
      <c r="DD13" s="20"/>
      <c r="DE13" s="21">
        <v>3</v>
      </c>
      <c r="DF13" s="20"/>
      <c r="DG13" s="21">
        <v>26</v>
      </c>
      <c r="DH13" s="20"/>
      <c r="DI13" s="21">
        <v>23</v>
      </c>
      <c r="DJ13" s="20"/>
      <c r="DK13" s="21">
        <v>16</v>
      </c>
      <c r="DL13" s="20"/>
      <c r="DM13" s="21">
        <v>81</v>
      </c>
      <c r="DN13" s="20"/>
      <c r="DO13" s="21">
        <v>21</v>
      </c>
      <c r="DP13" s="20"/>
      <c r="DQ13" s="21">
        <v>27</v>
      </c>
      <c r="DR13" s="20"/>
      <c r="DS13" s="21">
        <v>4</v>
      </c>
      <c r="DT13" s="20"/>
      <c r="DU13" s="21">
        <v>13</v>
      </c>
      <c r="DV13" s="20"/>
      <c r="DW13" s="21">
        <v>63</v>
      </c>
      <c r="DX13" s="20"/>
      <c r="DY13" s="21">
        <v>2</v>
      </c>
      <c r="DZ13" s="20"/>
      <c r="EA13" s="21">
        <v>16</v>
      </c>
      <c r="EB13" s="20"/>
      <c r="EC13" s="21">
        <v>53</v>
      </c>
      <c r="ED13" s="20"/>
      <c r="EE13" s="21">
        <v>50</v>
      </c>
      <c r="EF13" s="20"/>
      <c r="EG13" s="21">
        <v>23</v>
      </c>
      <c r="EH13" s="20"/>
      <c r="EI13" s="21">
        <v>39</v>
      </c>
      <c r="EJ13" s="20"/>
      <c r="EK13" s="21">
        <v>36</v>
      </c>
      <c r="EL13" s="20"/>
      <c r="EM13" s="21">
        <v>22</v>
      </c>
      <c r="EN13" s="20"/>
      <c r="EO13" s="21">
        <v>99</v>
      </c>
      <c r="EP13" s="20"/>
      <c r="EQ13" s="20"/>
      <c r="ER13" s="21">
        <v>1</v>
      </c>
      <c r="ES13" s="21">
        <v>15</v>
      </c>
      <c r="ET13" s="20"/>
      <c r="EU13" s="21">
        <v>17</v>
      </c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1">
        <v>4</v>
      </c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</row>
    <row r="14" spans="1:201" ht="11.1" customHeight="1" x14ac:dyDescent="0.2">
      <c r="A14" s="19" t="s">
        <v>193</v>
      </c>
      <c r="B14" s="21">
        <v>5</v>
      </c>
      <c r="C14" s="20"/>
      <c r="D14" s="21">
        <v>17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1">
        <v>1</v>
      </c>
      <c r="AF14" s="20"/>
      <c r="AG14" s="21">
        <v>45</v>
      </c>
      <c r="AH14" s="20"/>
      <c r="AI14" s="20"/>
      <c r="AJ14" s="21">
        <v>4</v>
      </c>
      <c r="AK14" s="21">
        <v>9</v>
      </c>
      <c r="AL14" s="21">
        <v>7</v>
      </c>
      <c r="AM14" s="21">
        <v>38</v>
      </c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1">
        <v>3</v>
      </c>
      <c r="BC14" s="21">
        <v>11</v>
      </c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1">
        <v>1</v>
      </c>
      <c r="BP14" s="20"/>
      <c r="BQ14" s="21">
        <v>3</v>
      </c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1">
        <v>2</v>
      </c>
      <c r="CH14" s="20"/>
      <c r="CI14" s="20"/>
      <c r="CJ14" s="20"/>
      <c r="CK14" s="21">
        <v>2</v>
      </c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1">
        <v>5</v>
      </c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1">
        <v>2</v>
      </c>
      <c r="DN14" s="20"/>
      <c r="DO14" s="20"/>
      <c r="DP14" s="20"/>
      <c r="DQ14" s="20"/>
      <c r="DR14" s="20"/>
      <c r="DS14" s="21">
        <v>2</v>
      </c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1">
        <v>1</v>
      </c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</row>
    <row r="15" spans="1:201" ht="11.1" customHeight="1" x14ac:dyDescent="0.2">
      <c r="A15" s="19" t="s">
        <v>194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1">
        <v>75</v>
      </c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</row>
    <row r="16" spans="1:201" ht="11.1" customHeight="1" x14ac:dyDescent="0.2">
      <c r="A16" s="19" t="s">
        <v>195</v>
      </c>
      <c r="B16" s="21">
        <v>8</v>
      </c>
      <c r="C16" s="20"/>
      <c r="D16" s="21">
        <v>25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>
        <v>41</v>
      </c>
      <c r="X16" s="20"/>
      <c r="Y16" s="20"/>
      <c r="Z16" s="20"/>
      <c r="AA16" s="20"/>
      <c r="AB16" s="20"/>
      <c r="AC16" s="20"/>
      <c r="AD16" s="21">
        <v>615</v>
      </c>
      <c r="AE16" s="21">
        <v>69</v>
      </c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1">
        <v>8</v>
      </c>
      <c r="AX16" s="20"/>
      <c r="AY16" s="20"/>
      <c r="AZ16" s="20"/>
      <c r="BA16" s="20"/>
      <c r="BB16" s="21">
        <v>16</v>
      </c>
      <c r="BC16" s="21">
        <v>86</v>
      </c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1">
        <v>4</v>
      </c>
      <c r="BP16" s="21">
        <v>13</v>
      </c>
      <c r="BQ16" s="21">
        <v>39</v>
      </c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1">
        <v>9</v>
      </c>
      <c r="CD16" s="20"/>
      <c r="CE16" s="21">
        <v>9</v>
      </c>
      <c r="CF16" s="20"/>
      <c r="CG16" s="20"/>
      <c r="CH16" s="20"/>
      <c r="CI16" s="21">
        <v>7</v>
      </c>
      <c r="CJ16" s="20"/>
      <c r="CK16" s="20"/>
      <c r="CL16" s="20"/>
      <c r="CM16" s="21">
        <v>2</v>
      </c>
      <c r="CN16" s="20"/>
      <c r="CO16" s="21">
        <v>3</v>
      </c>
      <c r="CP16" s="20"/>
      <c r="CQ16" s="21">
        <v>19</v>
      </c>
      <c r="CR16" s="20"/>
      <c r="CS16" s="20"/>
      <c r="CT16" s="20"/>
      <c r="CU16" s="21">
        <v>26</v>
      </c>
      <c r="CV16" s="20"/>
      <c r="CW16" s="21">
        <v>2</v>
      </c>
      <c r="CX16" s="20"/>
      <c r="CY16" s="21">
        <v>3</v>
      </c>
      <c r="CZ16" s="20"/>
      <c r="DA16" s="21">
        <v>47</v>
      </c>
      <c r="DB16" s="20"/>
      <c r="DC16" s="20"/>
      <c r="DD16" s="20"/>
      <c r="DE16" s="21">
        <v>11</v>
      </c>
      <c r="DF16" s="20"/>
      <c r="DG16" s="21">
        <v>2</v>
      </c>
      <c r="DH16" s="20"/>
      <c r="DI16" s="21">
        <v>2</v>
      </c>
      <c r="DJ16" s="20"/>
      <c r="DK16" s="20"/>
      <c r="DL16" s="20"/>
      <c r="DM16" s="21">
        <v>24</v>
      </c>
      <c r="DN16" s="20"/>
      <c r="DO16" s="21">
        <v>4</v>
      </c>
      <c r="DP16" s="20"/>
      <c r="DQ16" s="21">
        <v>21</v>
      </c>
      <c r="DR16" s="20"/>
      <c r="DS16" s="20"/>
      <c r="DT16" s="20"/>
      <c r="DU16" s="20"/>
      <c r="DV16" s="20"/>
      <c r="DW16" s="21">
        <v>4</v>
      </c>
      <c r="DX16" s="20"/>
      <c r="DY16" s="21">
        <v>2</v>
      </c>
      <c r="DZ16" s="20"/>
      <c r="EA16" s="20"/>
      <c r="EB16" s="20"/>
      <c r="EC16" s="21">
        <v>24</v>
      </c>
      <c r="ED16" s="20"/>
      <c r="EE16" s="21">
        <v>3</v>
      </c>
      <c r="EF16" s="20"/>
      <c r="EG16" s="21">
        <v>11</v>
      </c>
      <c r="EH16" s="20"/>
      <c r="EI16" s="20"/>
      <c r="EJ16" s="20"/>
      <c r="EK16" s="21">
        <v>5</v>
      </c>
      <c r="EL16" s="20"/>
      <c r="EM16" s="21">
        <v>2</v>
      </c>
      <c r="EN16" s="20"/>
      <c r="EO16" s="21">
        <v>19</v>
      </c>
      <c r="EP16" s="20"/>
      <c r="EQ16" s="20"/>
      <c r="ER16" s="20"/>
      <c r="ES16" s="21">
        <v>6</v>
      </c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</row>
    <row r="17" spans="1:201" ht="11.1" customHeight="1" x14ac:dyDescent="0.2">
      <c r="A17" s="19" t="s">
        <v>196</v>
      </c>
      <c r="B17" s="21">
        <v>5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1">
        <v>2</v>
      </c>
      <c r="W17" s="21">
        <v>9</v>
      </c>
      <c r="X17" s="20"/>
      <c r="Y17" s="20"/>
      <c r="Z17" s="20"/>
      <c r="AA17" s="20"/>
      <c r="AB17" s="20"/>
      <c r="AC17" s="20"/>
      <c r="AD17" s="21">
        <v>259</v>
      </c>
      <c r="AE17" s="21">
        <v>367</v>
      </c>
      <c r="AF17" s="20"/>
      <c r="AG17" s="20"/>
      <c r="AH17" s="20"/>
      <c r="AI17" s="20"/>
      <c r="AJ17" s="20"/>
      <c r="AK17" s="20"/>
      <c r="AL17" s="20"/>
      <c r="AM17" s="20"/>
      <c r="AN17" s="21">
        <v>3</v>
      </c>
      <c r="AO17" s="21">
        <v>22</v>
      </c>
      <c r="AP17" s="20"/>
      <c r="AQ17" s="20"/>
      <c r="AR17" s="20"/>
      <c r="AS17" s="20"/>
      <c r="AT17" s="20"/>
      <c r="AU17" s="20"/>
      <c r="AV17" s="20"/>
      <c r="AW17" s="21">
        <v>35</v>
      </c>
      <c r="AX17" s="20"/>
      <c r="AY17" s="20"/>
      <c r="AZ17" s="20"/>
      <c r="BA17" s="20"/>
      <c r="BB17" s="21">
        <v>4</v>
      </c>
      <c r="BC17" s="21">
        <v>56</v>
      </c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1">
        <v>12</v>
      </c>
      <c r="BP17" s="21">
        <v>15</v>
      </c>
      <c r="BQ17" s="21">
        <v>52</v>
      </c>
      <c r="BR17" s="20"/>
      <c r="BS17" s="20"/>
      <c r="BT17" s="20"/>
      <c r="BU17" s="20"/>
      <c r="BV17" s="20"/>
      <c r="BW17" s="20"/>
      <c r="BX17" s="20"/>
      <c r="BY17" s="21">
        <v>5</v>
      </c>
      <c r="BZ17" s="20"/>
      <c r="CA17" s="20"/>
      <c r="CB17" s="20"/>
      <c r="CC17" s="21">
        <v>11</v>
      </c>
      <c r="CD17" s="20"/>
      <c r="CE17" s="21">
        <v>8</v>
      </c>
      <c r="CF17" s="20"/>
      <c r="CG17" s="21">
        <v>7</v>
      </c>
      <c r="CH17" s="20"/>
      <c r="CI17" s="21">
        <v>7</v>
      </c>
      <c r="CJ17" s="20"/>
      <c r="CK17" s="21">
        <v>12</v>
      </c>
      <c r="CL17" s="20"/>
      <c r="CM17" s="21">
        <v>3</v>
      </c>
      <c r="CN17" s="20"/>
      <c r="CO17" s="21">
        <v>18</v>
      </c>
      <c r="CP17" s="20"/>
      <c r="CQ17" s="21">
        <v>7</v>
      </c>
      <c r="CR17" s="20"/>
      <c r="CS17" s="20"/>
      <c r="CT17" s="20"/>
      <c r="CU17" s="21">
        <v>29</v>
      </c>
      <c r="CV17" s="20"/>
      <c r="CW17" s="21">
        <v>10</v>
      </c>
      <c r="CX17" s="20"/>
      <c r="CY17" s="21">
        <v>18</v>
      </c>
      <c r="CZ17" s="20"/>
      <c r="DA17" s="21">
        <v>60</v>
      </c>
      <c r="DB17" s="20"/>
      <c r="DC17" s="20"/>
      <c r="DD17" s="20"/>
      <c r="DE17" s="21">
        <v>3</v>
      </c>
      <c r="DF17" s="20"/>
      <c r="DG17" s="21">
        <v>16</v>
      </c>
      <c r="DH17" s="20"/>
      <c r="DI17" s="21">
        <v>7</v>
      </c>
      <c r="DJ17" s="20"/>
      <c r="DK17" s="21">
        <v>18</v>
      </c>
      <c r="DL17" s="20"/>
      <c r="DM17" s="21">
        <v>14</v>
      </c>
      <c r="DN17" s="20"/>
      <c r="DO17" s="21">
        <v>14</v>
      </c>
      <c r="DP17" s="20"/>
      <c r="DQ17" s="21">
        <v>11</v>
      </c>
      <c r="DR17" s="20"/>
      <c r="DS17" s="20"/>
      <c r="DT17" s="20"/>
      <c r="DU17" s="21">
        <v>12</v>
      </c>
      <c r="DV17" s="20"/>
      <c r="DW17" s="21">
        <v>34</v>
      </c>
      <c r="DX17" s="20"/>
      <c r="DY17" s="21">
        <v>8</v>
      </c>
      <c r="DZ17" s="20"/>
      <c r="EA17" s="21">
        <v>5</v>
      </c>
      <c r="EB17" s="20"/>
      <c r="EC17" s="21">
        <v>62</v>
      </c>
      <c r="ED17" s="20"/>
      <c r="EE17" s="21">
        <v>16</v>
      </c>
      <c r="EF17" s="20"/>
      <c r="EG17" s="21">
        <v>30</v>
      </c>
      <c r="EH17" s="20"/>
      <c r="EI17" s="21">
        <v>7</v>
      </c>
      <c r="EJ17" s="20"/>
      <c r="EK17" s="21">
        <v>4</v>
      </c>
      <c r="EL17" s="20"/>
      <c r="EM17" s="21">
        <v>15</v>
      </c>
      <c r="EN17" s="20"/>
      <c r="EO17" s="21">
        <v>16</v>
      </c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</row>
    <row r="18" spans="1:201" ht="11.1" customHeight="1" x14ac:dyDescent="0.2">
      <c r="A18" s="19" t="s">
        <v>197</v>
      </c>
      <c r="B18" s="21">
        <v>8</v>
      </c>
      <c r="C18" s="20"/>
      <c r="D18" s="21">
        <v>70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1">
        <v>1</v>
      </c>
      <c r="AF18" s="20"/>
      <c r="AG18" s="20"/>
      <c r="AH18" s="20"/>
      <c r="AI18" s="21">
        <v>3</v>
      </c>
      <c r="AJ18" s="20"/>
      <c r="AK18" s="21">
        <v>5</v>
      </c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1">
        <v>8</v>
      </c>
      <c r="BC18" s="21">
        <v>5</v>
      </c>
      <c r="BD18" s="20"/>
      <c r="BE18" s="21">
        <v>5</v>
      </c>
      <c r="BF18" s="20"/>
      <c r="BG18" s="20"/>
      <c r="BH18" s="20"/>
      <c r="BI18" s="20"/>
      <c r="BJ18" s="20"/>
      <c r="BK18" s="21">
        <v>16</v>
      </c>
      <c r="BL18" s="20"/>
      <c r="BM18" s="20"/>
      <c r="BN18" s="20"/>
      <c r="BO18" s="20"/>
      <c r="BP18" s="20"/>
      <c r="BQ18" s="21">
        <v>1</v>
      </c>
      <c r="BR18" s="20"/>
      <c r="BS18" s="20"/>
      <c r="BT18" s="20"/>
      <c r="BU18" s="20"/>
      <c r="BV18" s="20"/>
      <c r="BW18" s="20"/>
      <c r="BX18" s="20"/>
      <c r="BY18" s="20"/>
      <c r="BZ18" s="20"/>
      <c r="CA18" s="21">
        <v>2</v>
      </c>
      <c r="CB18" s="20"/>
      <c r="CC18" s="21">
        <v>5</v>
      </c>
      <c r="CD18" s="20"/>
      <c r="CE18" s="21">
        <v>2</v>
      </c>
      <c r="CF18" s="20"/>
      <c r="CG18" s="20"/>
      <c r="CH18" s="20"/>
      <c r="CI18" s="20"/>
      <c r="CJ18" s="20"/>
      <c r="CK18" s="21">
        <v>3</v>
      </c>
      <c r="CL18" s="20"/>
      <c r="CM18" s="20"/>
      <c r="CN18" s="20"/>
      <c r="CO18" s="21">
        <v>3</v>
      </c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1">
        <v>9</v>
      </c>
      <c r="DB18" s="20"/>
      <c r="DC18" s="20"/>
      <c r="DD18" s="20"/>
      <c r="DE18" s="20"/>
      <c r="DF18" s="20"/>
      <c r="DG18" s="20"/>
      <c r="DH18" s="20"/>
      <c r="DI18" s="21">
        <v>2</v>
      </c>
      <c r="DJ18" s="20"/>
      <c r="DK18" s="21">
        <v>2</v>
      </c>
      <c r="DL18" s="20"/>
      <c r="DM18" s="20"/>
      <c r="DN18" s="20"/>
      <c r="DO18" s="20"/>
      <c r="DP18" s="20"/>
      <c r="DQ18" s="20"/>
      <c r="DR18" s="20"/>
      <c r="DS18" s="20"/>
      <c r="DT18" s="20"/>
      <c r="DU18" s="21">
        <v>3</v>
      </c>
      <c r="DV18" s="20"/>
      <c r="DW18" s="20"/>
      <c r="DX18" s="20"/>
      <c r="DY18" s="20"/>
      <c r="DZ18" s="20"/>
      <c r="EA18" s="20"/>
      <c r="EB18" s="20"/>
      <c r="EC18" s="20"/>
      <c r="ED18" s="20"/>
      <c r="EE18" s="21">
        <v>7</v>
      </c>
      <c r="EF18" s="20"/>
      <c r="EG18" s="20"/>
      <c r="EH18" s="20"/>
      <c r="EI18" s="20"/>
      <c r="EJ18" s="20"/>
      <c r="EK18" s="20"/>
      <c r="EL18" s="20"/>
      <c r="EM18" s="20"/>
      <c r="EN18" s="20"/>
      <c r="EO18" s="21">
        <v>2</v>
      </c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</row>
    <row r="19" spans="1:201" ht="11.1" customHeight="1" x14ac:dyDescent="0.2">
      <c r="A19" s="19" t="s">
        <v>198</v>
      </c>
      <c r="B19" s="21">
        <v>61</v>
      </c>
      <c r="C19" s="20"/>
      <c r="D19" s="21">
        <v>171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1">
        <v>28</v>
      </c>
      <c r="Q19" s="20"/>
      <c r="R19" s="20"/>
      <c r="S19" s="20"/>
      <c r="T19" s="20"/>
      <c r="U19" s="20"/>
      <c r="V19" s="21">
        <v>6</v>
      </c>
      <c r="W19" s="21">
        <v>174</v>
      </c>
      <c r="X19" s="20"/>
      <c r="Y19" s="20"/>
      <c r="Z19" s="20"/>
      <c r="AA19" s="20"/>
      <c r="AB19" s="20"/>
      <c r="AC19" s="20"/>
      <c r="AD19" s="21">
        <v>8</v>
      </c>
      <c r="AE19" s="21">
        <v>15</v>
      </c>
      <c r="AF19" s="20"/>
      <c r="AG19" s="21">
        <v>231</v>
      </c>
      <c r="AH19" s="22">
        <v>3252</v>
      </c>
      <c r="AI19" s="22">
        <v>5034</v>
      </c>
      <c r="AJ19" s="21">
        <v>10</v>
      </c>
      <c r="AK19" s="21">
        <v>53</v>
      </c>
      <c r="AL19" s="20"/>
      <c r="AM19" s="20"/>
      <c r="AN19" s="21">
        <v>1</v>
      </c>
      <c r="AO19" s="21">
        <v>13</v>
      </c>
      <c r="AP19" s="20"/>
      <c r="AQ19" s="20"/>
      <c r="AR19" s="20"/>
      <c r="AS19" s="20"/>
      <c r="AT19" s="20"/>
      <c r="AU19" s="20"/>
      <c r="AV19" s="21">
        <v>7</v>
      </c>
      <c r="AW19" s="21">
        <v>46</v>
      </c>
      <c r="AX19" s="21">
        <v>40</v>
      </c>
      <c r="AY19" s="21">
        <v>874</v>
      </c>
      <c r="AZ19" s="20"/>
      <c r="BA19" s="21">
        <v>31</v>
      </c>
      <c r="BB19" s="21">
        <v>155</v>
      </c>
      <c r="BC19" s="22">
        <v>2023</v>
      </c>
      <c r="BD19" s="20"/>
      <c r="BE19" s="21">
        <v>57</v>
      </c>
      <c r="BF19" s="20"/>
      <c r="BG19" s="20"/>
      <c r="BH19" s="20"/>
      <c r="BI19" s="20"/>
      <c r="BJ19" s="20"/>
      <c r="BK19" s="21">
        <v>115</v>
      </c>
      <c r="BL19" s="20"/>
      <c r="BM19" s="20"/>
      <c r="BN19" s="20"/>
      <c r="BO19" s="21">
        <v>688</v>
      </c>
      <c r="BP19" s="21">
        <v>143</v>
      </c>
      <c r="BQ19" s="22">
        <v>1066</v>
      </c>
      <c r="BR19" s="20"/>
      <c r="BS19" s="21">
        <v>3</v>
      </c>
      <c r="BT19" s="20"/>
      <c r="BU19" s="20"/>
      <c r="BV19" s="20"/>
      <c r="BW19" s="21">
        <v>81</v>
      </c>
      <c r="BX19" s="21">
        <v>13</v>
      </c>
      <c r="BY19" s="21">
        <v>174</v>
      </c>
      <c r="BZ19" s="20"/>
      <c r="CA19" s="21">
        <v>3</v>
      </c>
      <c r="CB19" s="20"/>
      <c r="CC19" s="21">
        <v>249</v>
      </c>
      <c r="CD19" s="20"/>
      <c r="CE19" s="21">
        <v>323</v>
      </c>
      <c r="CF19" s="20"/>
      <c r="CG19" s="21">
        <v>331</v>
      </c>
      <c r="CH19" s="20"/>
      <c r="CI19" s="21">
        <v>132</v>
      </c>
      <c r="CJ19" s="20"/>
      <c r="CK19" s="21">
        <v>175</v>
      </c>
      <c r="CL19" s="20"/>
      <c r="CM19" s="21">
        <v>496</v>
      </c>
      <c r="CN19" s="20"/>
      <c r="CO19" s="21">
        <v>796</v>
      </c>
      <c r="CP19" s="20"/>
      <c r="CQ19" s="21">
        <v>38</v>
      </c>
      <c r="CR19" s="20"/>
      <c r="CS19" s="21">
        <v>375</v>
      </c>
      <c r="CT19" s="20"/>
      <c r="CU19" s="21">
        <v>389</v>
      </c>
      <c r="CV19" s="20"/>
      <c r="CW19" s="21">
        <v>317</v>
      </c>
      <c r="CX19" s="20"/>
      <c r="CY19" s="21">
        <v>202</v>
      </c>
      <c r="CZ19" s="20"/>
      <c r="DA19" s="21">
        <v>450</v>
      </c>
      <c r="DB19" s="20"/>
      <c r="DC19" s="21">
        <v>270</v>
      </c>
      <c r="DD19" s="20"/>
      <c r="DE19" s="21">
        <v>256</v>
      </c>
      <c r="DF19" s="20"/>
      <c r="DG19" s="21">
        <v>382</v>
      </c>
      <c r="DH19" s="20"/>
      <c r="DI19" s="21">
        <v>713</v>
      </c>
      <c r="DJ19" s="20"/>
      <c r="DK19" s="21">
        <v>356</v>
      </c>
      <c r="DL19" s="20"/>
      <c r="DM19" s="21">
        <v>12</v>
      </c>
      <c r="DN19" s="20"/>
      <c r="DO19" s="21">
        <v>310</v>
      </c>
      <c r="DP19" s="20"/>
      <c r="DQ19" s="21">
        <v>441</v>
      </c>
      <c r="DR19" s="20"/>
      <c r="DS19" s="21">
        <v>54</v>
      </c>
      <c r="DT19" s="20"/>
      <c r="DU19" s="21">
        <v>65</v>
      </c>
      <c r="DV19" s="20"/>
      <c r="DW19" s="21">
        <v>614</v>
      </c>
      <c r="DX19" s="20"/>
      <c r="DY19" s="21">
        <v>49</v>
      </c>
      <c r="DZ19" s="20"/>
      <c r="EA19" s="21">
        <v>168</v>
      </c>
      <c r="EB19" s="20"/>
      <c r="EC19" s="21">
        <v>793</v>
      </c>
      <c r="ED19" s="20"/>
      <c r="EE19" s="22">
        <v>1272</v>
      </c>
      <c r="EF19" s="20"/>
      <c r="EG19" s="21">
        <v>364</v>
      </c>
      <c r="EH19" s="20"/>
      <c r="EI19" s="21">
        <v>565</v>
      </c>
      <c r="EJ19" s="20"/>
      <c r="EK19" s="21">
        <v>284</v>
      </c>
      <c r="EL19" s="20"/>
      <c r="EM19" s="21">
        <v>315</v>
      </c>
      <c r="EN19" s="20"/>
      <c r="EO19" s="21">
        <v>608</v>
      </c>
      <c r="EP19" s="20"/>
      <c r="EQ19" s="20"/>
      <c r="ER19" s="21">
        <v>1</v>
      </c>
      <c r="ES19" s="20"/>
      <c r="ET19" s="20"/>
      <c r="EU19" s="21">
        <v>2</v>
      </c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1">
        <v>68</v>
      </c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</row>
    <row r="20" spans="1:201" ht="11.1" customHeight="1" x14ac:dyDescent="0.2">
      <c r="A20" s="19" t="s">
        <v>199</v>
      </c>
      <c r="B20" s="22">
        <v>1242</v>
      </c>
      <c r="C20" s="20"/>
      <c r="D20" s="21">
        <v>450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1">
        <v>26</v>
      </c>
      <c r="W20" s="22">
        <v>1837</v>
      </c>
      <c r="X20" s="20"/>
      <c r="Y20" s="20"/>
      <c r="Z20" s="20"/>
      <c r="AA20" s="20"/>
      <c r="AB20" s="20"/>
      <c r="AC20" s="20"/>
      <c r="AD20" s="20"/>
      <c r="AE20" s="20"/>
      <c r="AF20" s="20"/>
      <c r="AG20" s="21">
        <v>660</v>
      </c>
      <c r="AH20" s="21">
        <v>7</v>
      </c>
      <c r="AI20" s="21">
        <v>12</v>
      </c>
      <c r="AJ20" s="20"/>
      <c r="AK20" s="21">
        <v>2</v>
      </c>
      <c r="AL20" s="20"/>
      <c r="AM20" s="20"/>
      <c r="AN20" s="21">
        <v>125</v>
      </c>
      <c r="AO20" s="21">
        <v>720</v>
      </c>
      <c r="AP20" s="20"/>
      <c r="AQ20" s="20"/>
      <c r="AR20" s="20"/>
      <c r="AS20" s="20"/>
      <c r="AT20" s="20"/>
      <c r="AU20" s="20"/>
      <c r="AV20" s="20"/>
      <c r="AW20" s="21">
        <v>3</v>
      </c>
      <c r="AX20" s="20"/>
      <c r="AY20" s="20"/>
      <c r="AZ20" s="21">
        <v>63</v>
      </c>
      <c r="BA20" s="22">
        <v>1083</v>
      </c>
      <c r="BB20" s="21">
        <v>18</v>
      </c>
      <c r="BC20" s="21">
        <v>20</v>
      </c>
      <c r="BD20" s="20"/>
      <c r="BE20" s="21">
        <v>69</v>
      </c>
      <c r="BF20" s="20"/>
      <c r="BG20" s="20"/>
      <c r="BH20" s="20"/>
      <c r="BI20" s="20"/>
      <c r="BJ20" s="20"/>
      <c r="BK20" s="21">
        <v>3</v>
      </c>
      <c r="BL20" s="20"/>
      <c r="BM20" s="20"/>
      <c r="BN20" s="20"/>
      <c r="BO20" s="21">
        <v>110</v>
      </c>
      <c r="BP20" s="21">
        <v>2</v>
      </c>
      <c r="BQ20" s="21">
        <v>1</v>
      </c>
      <c r="BR20" s="21">
        <v>498</v>
      </c>
      <c r="BS20" s="21">
        <v>324</v>
      </c>
      <c r="BT20" s="20"/>
      <c r="BU20" s="20"/>
      <c r="BV20" s="20"/>
      <c r="BW20" s="21">
        <v>87</v>
      </c>
      <c r="BX20" s="20"/>
      <c r="BY20" s="21">
        <v>11</v>
      </c>
      <c r="BZ20" s="20"/>
      <c r="CA20" s="21">
        <v>18</v>
      </c>
      <c r="CB20" s="21">
        <v>24</v>
      </c>
      <c r="CC20" s="21">
        <v>275</v>
      </c>
      <c r="CD20" s="20"/>
      <c r="CE20" s="21">
        <v>21</v>
      </c>
      <c r="CF20" s="20"/>
      <c r="CG20" s="21">
        <v>35</v>
      </c>
      <c r="CH20" s="20"/>
      <c r="CI20" s="21">
        <v>95</v>
      </c>
      <c r="CJ20" s="20"/>
      <c r="CK20" s="21">
        <v>68</v>
      </c>
      <c r="CL20" s="20"/>
      <c r="CM20" s="21">
        <v>62</v>
      </c>
      <c r="CN20" s="20"/>
      <c r="CO20" s="21">
        <v>105</v>
      </c>
      <c r="CP20" s="20"/>
      <c r="CQ20" s="21">
        <v>67</v>
      </c>
      <c r="CR20" s="20"/>
      <c r="CS20" s="21">
        <v>50</v>
      </c>
      <c r="CT20" s="20"/>
      <c r="CU20" s="21">
        <v>88</v>
      </c>
      <c r="CV20" s="20"/>
      <c r="CW20" s="21">
        <v>37</v>
      </c>
      <c r="CX20" s="20"/>
      <c r="CY20" s="21">
        <v>99</v>
      </c>
      <c r="CZ20" s="21">
        <v>93</v>
      </c>
      <c r="DA20" s="21">
        <v>323</v>
      </c>
      <c r="DB20" s="20"/>
      <c r="DC20" s="21">
        <v>31</v>
      </c>
      <c r="DD20" s="20"/>
      <c r="DE20" s="21">
        <v>22</v>
      </c>
      <c r="DF20" s="21">
        <v>104</v>
      </c>
      <c r="DG20" s="21">
        <v>166</v>
      </c>
      <c r="DH20" s="20"/>
      <c r="DI20" s="21">
        <v>283</v>
      </c>
      <c r="DJ20" s="21">
        <v>41</v>
      </c>
      <c r="DK20" s="21">
        <v>142</v>
      </c>
      <c r="DL20" s="20"/>
      <c r="DM20" s="21">
        <v>296</v>
      </c>
      <c r="DN20" s="20"/>
      <c r="DO20" s="21">
        <v>175</v>
      </c>
      <c r="DP20" s="20"/>
      <c r="DQ20" s="21">
        <v>196</v>
      </c>
      <c r="DR20" s="20"/>
      <c r="DS20" s="21">
        <v>39</v>
      </c>
      <c r="DT20" s="20"/>
      <c r="DU20" s="21">
        <v>66</v>
      </c>
      <c r="DV20" s="21">
        <v>11</v>
      </c>
      <c r="DW20" s="21">
        <v>264</v>
      </c>
      <c r="DX20" s="20"/>
      <c r="DY20" s="21">
        <v>25</v>
      </c>
      <c r="DZ20" s="20"/>
      <c r="EA20" s="21">
        <v>111</v>
      </c>
      <c r="EB20" s="21">
        <v>68</v>
      </c>
      <c r="EC20" s="21">
        <v>360</v>
      </c>
      <c r="ED20" s="21">
        <v>47</v>
      </c>
      <c r="EE20" s="21">
        <v>215</v>
      </c>
      <c r="EF20" s="20"/>
      <c r="EG20" s="21">
        <v>108</v>
      </c>
      <c r="EH20" s="20"/>
      <c r="EI20" s="21">
        <v>21</v>
      </c>
      <c r="EJ20" s="20"/>
      <c r="EK20" s="21">
        <v>103</v>
      </c>
      <c r="EL20" s="21">
        <v>74</v>
      </c>
      <c r="EM20" s="21">
        <v>319</v>
      </c>
      <c r="EN20" s="21">
        <v>64</v>
      </c>
      <c r="EO20" s="21">
        <v>89</v>
      </c>
      <c r="EP20" s="20"/>
      <c r="EQ20" s="20"/>
      <c r="ER20" s="20"/>
      <c r="ES20" s="21">
        <v>84</v>
      </c>
      <c r="ET20" s="20"/>
      <c r="EU20" s="21">
        <v>75</v>
      </c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1">
        <v>1</v>
      </c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</row>
    <row r="21" spans="1:201" ht="11.1" customHeight="1" x14ac:dyDescent="0.2">
      <c r="A21" s="19" t="s">
        <v>200</v>
      </c>
      <c r="B21" s="21">
        <v>69</v>
      </c>
      <c r="C21" s="20"/>
      <c r="D21" s="22">
        <v>1432</v>
      </c>
      <c r="E21" s="20"/>
      <c r="F21" s="20"/>
      <c r="G21" s="20"/>
      <c r="H21" s="20"/>
      <c r="I21" s="20"/>
      <c r="J21" s="20"/>
      <c r="K21" s="20"/>
      <c r="L21" s="21">
        <v>80</v>
      </c>
      <c r="M21" s="20"/>
      <c r="N21" s="21">
        <v>21</v>
      </c>
      <c r="O21" s="20"/>
      <c r="P21" s="20"/>
      <c r="Q21" s="20"/>
      <c r="R21" s="20"/>
      <c r="S21" s="20"/>
      <c r="T21" s="20"/>
      <c r="U21" s="20"/>
      <c r="V21" s="21">
        <v>3</v>
      </c>
      <c r="W21" s="21">
        <v>60</v>
      </c>
      <c r="X21" s="20"/>
      <c r="Y21" s="21">
        <v>1</v>
      </c>
      <c r="Z21" s="20"/>
      <c r="AA21" s="20"/>
      <c r="AB21" s="20"/>
      <c r="AC21" s="20"/>
      <c r="AD21" s="21">
        <v>26</v>
      </c>
      <c r="AE21" s="21">
        <v>39</v>
      </c>
      <c r="AF21" s="20"/>
      <c r="AG21" s="20"/>
      <c r="AH21" s="20"/>
      <c r="AI21" s="20"/>
      <c r="AJ21" s="20"/>
      <c r="AK21" s="20"/>
      <c r="AL21" s="20"/>
      <c r="AM21" s="20"/>
      <c r="AN21" s="21">
        <v>4</v>
      </c>
      <c r="AO21" s="21">
        <v>49</v>
      </c>
      <c r="AP21" s="20"/>
      <c r="AQ21" s="20"/>
      <c r="AR21" s="20"/>
      <c r="AS21" s="20"/>
      <c r="AT21" s="20"/>
      <c r="AU21" s="20"/>
      <c r="AV21" s="21">
        <v>7</v>
      </c>
      <c r="AW21" s="21">
        <v>58</v>
      </c>
      <c r="AX21" s="20"/>
      <c r="AY21" s="20"/>
      <c r="AZ21" s="20"/>
      <c r="BA21" s="20"/>
      <c r="BB21" s="21">
        <v>1</v>
      </c>
      <c r="BC21" s="21">
        <v>5</v>
      </c>
      <c r="BD21" s="20"/>
      <c r="BE21" s="21">
        <v>230</v>
      </c>
      <c r="BF21" s="20"/>
      <c r="BG21" s="20"/>
      <c r="BH21" s="20"/>
      <c r="BI21" s="20"/>
      <c r="BJ21" s="20"/>
      <c r="BK21" s="20"/>
      <c r="BL21" s="20"/>
      <c r="BM21" s="20"/>
      <c r="BN21" s="20"/>
      <c r="BO21" s="21">
        <v>7</v>
      </c>
      <c r="BP21" s="21">
        <v>20</v>
      </c>
      <c r="BQ21" s="21">
        <v>69</v>
      </c>
      <c r="BR21" s="20"/>
      <c r="BS21" s="20"/>
      <c r="BT21" s="20"/>
      <c r="BU21" s="20"/>
      <c r="BV21" s="20"/>
      <c r="BW21" s="20"/>
      <c r="BX21" s="20"/>
      <c r="BY21" s="21">
        <v>1</v>
      </c>
      <c r="BZ21" s="20"/>
      <c r="CA21" s="20"/>
      <c r="CB21" s="20"/>
      <c r="CC21" s="21">
        <v>2</v>
      </c>
      <c r="CD21" s="20"/>
      <c r="CE21" s="21">
        <v>5</v>
      </c>
      <c r="CF21" s="20"/>
      <c r="CG21" s="21">
        <v>2</v>
      </c>
      <c r="CH21" s="20"/>
      <c r="CI21" s="21">
        <v>3</v>
      </c>
      <c r="CJ21" s="20"/>
      <c r="CK21" s="21">
        <v>17</v>
      </c>
      <c r="CL21" s="20"/>
      <c r="CM21" s="21">
        <v>8</v>
      </c>
      <c r="CN21" s="20"/>
      <c r="CO21" s="21">
        <v>12</v>
      </c>
      <c r="CP21" s="20"/>
      <c r="CQ21" s="21">
        <v>21</v>
      </c>
      <c r="CR21" s="20"/>
      <c r="CS21" s="20"/>
      <c r="CT21" s="20"/>
      <c r="CU21" s="21">
        <v>17</v>
      </c>
      <c r="CV21" s="20"/>
      <c r="CW21" s="21">
        <v>2</v>
      </c>
      <c r="CX21" s="20"/>
      <c r="CY21" s="21">
        <v>15</v>
      </c>
      <c r="CZ21" s="20"/>
      <c r="DA21" s="21">
        <v>13</v>
      </c>
      <c r="DB21" s="20"/>
      <c r="DC21" s="20"/>
      <c r="DD21" s="20"/>
      <c r="DE21" s="21">
        <v>2</v>
      </c>
      <c r="DF21" s="20"/>
      <c r="DG21" s="21">
        <v>16</v>
      </c>
      <c r="DH21" s="20"/>
      <c r="DI21" s="21">
        <v>2</v>
      </c>
      <c r="DJ21" s="20"/>
      <c r="DK21" s="21">
        <v>2</v>
      </c>
      <c r="DL21" s="20"/>
      <c r="DM21" s="21">
        <v>30</v>
      </c>
      <c r="DN21" s="20"/>
      <c r="DO21" s="21">
        <v>4</v>
      </c>
      <c r="DP21" s="20"/>
      <c r="DQ21" s="21">
        <v>7</v>
      </c>
      <c r="DR21" s="20"/>
      <c r="DS21" s="20"/>
      <c r="DT21" s="20"/>
      <c r="DU21" s="21">
        <v>7</v>
      </c>
      <c r="DV21" s="20"/>
      <c r="DW21" s="21">
        <v>11</v>
      </c>
      <c r="DX21" s="20"/>
      <c r="DY21" s="21">
        <v>10</v>
      </c>
      <c r="DZ21" s="20"/>
      <c r="EA21" s="21">
        <v>2</v>
      </c>
      <c r="EB21" s="20"/>
      <c r="EC21" s="21">
        <v>15</v>
      </c>
      <c r="ED21" s="20"/>
      <c r="EE21" s="21">
        <v>28</v>
      </c>
      <c r="EF21" s="20"/>
      <c r="EG21" s="21">
        <v>2</v>
      </c>
      <c r="EH21" s="20"/>
      <c r="EI21" s="21">
        <v>5</v>
      </c>
      <c r="EJ21" s="20"/>
      <c r="EK21" s="20"/>
      <c r="EL21" s="20"/>
      <c r="EM21" s="21">
        <v>18</v>
      </c>
      <c r="EN21" s="20"/>
      <c r="EO21" s="21">
        <v>10</v>
      </c>
      <c r="EP21" s="20"/>
      <c r="EQ21" s="20"/>
      <c r="ER21" s="20"/>
      <c r="ES21" s="21">
        <v>15</v>
      </c>
      <c r="ET21" s="20"/>
      <c r="EU21" s="21">
        <v>2</v>
      </c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</row>
    <row r="22" spans="1:201" ht="11.1" customHeight="1" x14ac:dyDescent="0.2">
      <c r="A22" s="19" t="s">
        <v>201</v>
      </c>
      <c r="B22" s="22">
        <v>1697</v>
      </c>
      <c r="C22" s="20"/>
      <c r="D22" s="21">
        <v>611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1">
        <v>2</v>
      </c>
      <c r="W22" s="21">
        <v>20</v>
      </c>
      <c r="X22" s="20"/>
      <c r="Y22" s="20"/>
      <c r="Z22" s="20"/>
      <c r="AA22" s="21">
        <v>231</v>
      </c>
      <c r="AB22" s="21">
        <v>2</v>
      </c>
      <c r="AC22" s="20"/>
      <c r="AD22" s="21">
        <v>18</v>
      </c>
      <c r="AE22" s="21">
        <v>36</v>
      </c>
      <c r="AF22" s="20"/>
      <c r="AG22" s="21">
        <v>3</v>
      </c>
      <c r="AH22" s="21">
        <v>20</v>
      </c>
      <c r="AI22" s="21">
        <v>27</v>
      </c>
      <c r="AJ22" s="21">
        <v>44</v>
      </c>
      <c r="AK22" s="21">
        <v>309</v>
      </c>
      <c r="AL22" s="20"/>
      <c r="AM22" s="21">
        <v>2</v>
      </c>
      <c r="AN22" s="21">
        <v>219</v>
      </c>
      <c r="AO22" s="22">
        <v>2767</v>
      </c>
      <c r="AP22" s="20"/>
      <c r="AQ22" s="20"/>
      <c r="AR22" s="20"/>
      <c r="AS22" s="20"/>
      <c r="AT22" s="20"/>
      <c r="AU22" s="20"/>
      <c r="AV22" s="20"/>
      <c r="AW22" s="21">
        <v>90</v>
      </c>
      <c r="AX22" s="21">
        <v>2</v>
      </c>
      <c r="AY22" s="21">
        <v>10</v>
      </c>
      <c r="AZ22" s="21">
        <v>66</v>
      </c>
      <c r="BA22" s="22">
        <v>1363</v>
      </c>
      <c r="BB22" s="21">
        <v>51</v>
      </c>
      <c r="BC22" s="21">
        <v>214</v>
      </c>
      <c r="BD22" s="20"/>
      <c r="BE22" s="21">
        <v>30</v>
      </c>
      <c r="BF22" s="20"/>
      <c r="BG22" s="20"/>
      <c r="BH22" s="20"/>
      <c r="BI22" s="20"/>
      <c r="BJ22" s="20"/>
      <c r="BK22" s="21">
        <v>76</v>
      </c>
      <c r="BL22" s="20"/>
      <c r="BM22" s="20"/>
      <c r="BN22" s="20"/>
      <c r="BO22" s="21">
        <v>112</v>
      </c>
      <c r="BP22" s="21">
        <v>2</v>
      </c>
      <c r="BQ22" s="21">
        <v>29</v>
      </c>
      <c r="BR22" s="21">
        <v>483</v>
      </c>
      <c r="BS22" s="21">
        <v>449</v>
      </c>
      <c r="BT22" s="20"/>
      <c r="BU22" s="20"/>
      <c r="BV22" s="20"/>
      <c r="BW22" s="21">
        <v>148</v>
      </c>
      <c r="BX22" s="20"/>
      <c r="BY22" s="21">
        <v>6</v>
      </c>
      <c r="BZ22" s="20"/>
      <c r="CA22" s="21">
        <v>7</v>
      </c>
      <c r="CB22" s="21">
        <v>51</v>
      </c>
      <c r="CC22" s="21">
        <v>386</v>
      </c>
      <c r="CD22" s="20"/>
      <c r="CE22" s="21">
        <v>125</v>
      </c>
      <c r="CF22" s="20"/>
      <c r="CG22" s="21">
        <v>163</v>
      </c>
      <c r="CH22" s="20"/>
      <c r="CI22" s="21">
        <v>134</v>
      </c>
      <c r="CJ22" s="20"/>
      <c r="CK22" s="21">
        <v>126</v>
      </c>
      <c r="CL22" s="20"/>
      <c r="CM22" s="21">
        <v>59</v>
      </c>
      <c r="CN22" s="20"/>
      <c r="CO22" s="21">
        <v>278</v>
      </c>
      <c r="CP22" s="20"/>
      <c r="CQ22" s="21">
        <v>111</v>
      </c>
      <c r="CR22" s="20"/>
      <c r="CS22" s="21">
        <v>227</v>
      </c>
      <c r="CT22" s="20"/>
      <c r="CU22" s="21">
        <v>153</v>
      </c>
      <c r="CV22" s="20"/>
      <c r="CW22" s="21">
        <v>137</v>
      </c>
      <c r="CX22" s="20"/>
      <c r="CY22" s="21">
        <v>85</v>
      </c>
      <c r="CZ22" s="21">
        <v>75</v>
      </c>
      <c r="DA22" s="21">
        <v>429</v>
      </c>
      <c r="DB22" s="20"/>
      <c r="DC22" s="21">
        <v>183</v>
      </c>
      <c r="DD22" s="20"/>
      <c r="DE22" s="21">
        <v>57</v>
      </c>
      <c r="DF22" s="21">
        <v>141</v>
      </c>
      <c r="DG22" s="21">
        <v>468</v>
      </c>
      <c r="DH22" s="20"/>
      <c r="DI22" s="21">
        <v>556</v>
      </c>
      <c r="DJ22" s="21">
        <v>86</v>
      </c>
      <c r="DK22" s="21">
        <v>182</v>
      </c>
      <c r="DL22" s="20"/>
      <c r="DM22" s="22">
        <v>1002</v>
      </c>
      <c r="DN22" s="20"/>
      <c r="DO22" s="21">
        <v>283</v>
      </c>
      <c r="DP22" s="20"/>
      <c r="DQ22" s="21">
        <v>199</v>
      </c>
      <c r="DR22" s="20"/>
      <c r="DS22" s="21">
        <v>79</v>
      </c>
      <c r="DT22" s="20"/>
      <c r="DU22" s="21">
        <v>242</v>
      </c>
      <c r="DV22" s="21">
        <v>18</v>
      </c>
      <c r="DW22" s="21">
        <v>569</v>
      </c>
      <c r="DX22" s="20"/>
      <c r="DY22" s="21">
        <v>61</v>
      </c>
      <c r="DZ22" s="20"/>
      <c r="EA22" s="21">
        <v>99</v>
      </c>
      <c r="EB22" s="21">
        <v>72</v>
      </c>
      <c r="EC22" s="21">
        <v>574</v>
      </c>
      <c r="ED22" s="21">
        <v>216</v>
      </c>
      <c r="EE22" s="21">
        <v>416</v>
      </c>
      <c r="EF22" s="20"/>
      <c r="EG22" s="21">
        <v>183</v>
      </c>
      <c r="EH22" s="20"/>
      <c r="EI22" s="21">
        <v>196</v>
      </c>
      <c r="EJ22" s="20"/>
      <c r="EK22" s="21">
        <v>107</v>
      </c>
      <c r="EL22" s="21">
        <v>100</v>
      </c>
      <c r="EM22" s="21">
        <v>244</v>
      </c>
      <c r="EN22" s="21">
        <v>114</v>
      </c>
      <c r="EO22" s="21">
        <v>340</v>
      </c>
      <c r="EP22" s="20"/>
      <c r="EQ22" s="20"/>
      <c r="ER22" s="20"/>
      <c r="ES22" s="21">
        <v>159</v>
      </c>
      <c r="ET22" s="20"/>
      <c r="EU22" s="21">
        <v>68</v>
      </c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1">
        <v>26</v>
      </c>
      <c r="FH22" s="20"/>
      <c r="FI22" s="20"/>
      <c r="FJ22" s="20"/>
      <c r="FK22" s="21">
        <v>27</v>
      </c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</row>
    <row r="23" spans="1:201" ht="11.1" customHeight="1" x14ac:dyDescent="0.2">
      <c r="A23" s="19" t="s">
        <v>202</v>
      </c>
      <c r="B23" s="21">
        <v>411</v>
      </c>
      <c r="C23" s="20"/>
      <c r="D23" s="21">
        <v>755</v>
      </c>
      <c r="E23" s="20"/>
      <c r="F23" s="20"/>
      <c r="G23" s="20"/>
      <c r="H23" s="20"/>
      <c r="I23" s="20"/>
      <c r="J23" s="20"/>
      <c r="K23" s="20"/>
      <c r="L23" s="21">
        <v>16</v>
      </c>
      <c r="M23" s="20"/>
      <c r="N23" s="20"/>
      <c r="O23" s="20"/>
      <c r="P23" s="20"/>
      <c r="Q23" s="20"/>
      <c r="R23" s="20"/>
      <c r="S23" s="20"/>
      <c r="T23" s="20"/>
      <c r="U23" s="20"/>
      <c r="V23" s="21">
        <v>45</v>
      </c>
      <c r="W23" s="21">
        <v>5</v>
      </c>
      <c r="X23" s="20"/>
      <c r="Y23" s="20"/>
      <c r="Z23" s="20"/>
      <c r="AA23" s="21">
        <v>29</v>
      </c>
      <c r="AB23" s="21">
        <v>28</v>
      </c>
      <c r="AC23" s="21">
        <v>110</v>
      </c>
      <c r="AD23" s="21">
        <v>270</v>
      </c>
      <c r="AE23" s="21">
        <v>504</v>
      </c>
      <c r="AF23" s="20"/>
      <c r="AG23" s="20"/>
      <c r="AH23" s="20"/>
      <c r="AI23" s="21">
        <v>2</v>
      </c>
      <c r="AJ23" s="21">
        <v>6</v>
      </c>
      <c r="AK23" s="21">
        <v>21</v>
      </c>
      <c r="AL23" s="20"/>
      <c r="AM23" s="20"/>
      <c r="AN23" s="21">
        <v>6</v>
      </c>
      <c r="AO23" s="22">
        <v>1742</v>
      </c>
      <c r="AP23" s="20"/>
      <c r="AQ23" s="20"/>
      <c r="AR23" s="20"/>
      <c r="AS23" s="20"/>
      <c r="AT23" s="20"/>
      <c r="AU23" s="20"/>
      <c r="AV23" s="21">
        <v>48</v>
      </c>
      <c r="AW23" s="21">
        <v>226</v>
      </c>
      <c r="AX23" s="20"/>
      <c r="AY23" s="20"/>
      <c r="AZ23" s="20"/>
      <c r="BA23" s="21">
        <v>8</v>
      </c>
      <c r="BB23" s="21">
        <v>14</v>
      </c>
      <c r="BC23" s="21">
        <v>17</v>
      </c>
      <c r="BD23" s="20"/>
      <c r="BE23" s="21">
        <v>2</v>
      </c>
      <c r="BF23" s="20"/>
      <c r="BG23" s="20"/>
      <c r="BH23" s="20"/>
      <c r="BI23" s="20"/>
      <c r="BJ23" s="20"/>
      <c r="BK23" s="21">
        <v>8</v>
      </c>
      <c r="BL23" s="20"/>
      <c r="BM23" s="20"/>
      <c r="BN23" s="20"/>
      <c r="BO23" s="21">
        <v>68</v>
      </c>
      <c r="BP23" s="20"/>
      <c r="BQ23" s="20"/>
      <c r="BR23" s="21">
        <v>42</v>
      </c>
      <c r="BS23" s="21">
        <v>318</v>
      </c>
      <c r="BT23" s="20"/>
      <c r="BU23" s="20"/>
      <c r="BV23" s="20"/>
      <c r="BW23" s="21">
        <v>20</v>
      </c>
      <c r="BX23" s="20"/>
      <c r="BY23" s="20"/>
      <c r="BZ23" s="20"/>
      <c r="CA23" s="20"/>
      <c r="CB23" s="20"/>
      <c r="CC23" s="21">
        <v>100</v>
      </c>
      <c r="CD23" s="20"/>
      <c r="CE23" s="21">
        <v>74</v>
      </c>
      <c r="CF23" s="20"/>
      <c r="CG23" s="21">
        <v>95</v>
      </c>
      <c r="CH23" s="20"/>
      <c r="CI23" s="21">
        <v>63</v>
      </c>
      <c r="CJ23" s="20"/>
      <c r="CK23" s="21">
        <v>49</v>
      </c>
      <c r="CL23" s="20"/>
      <c r="CM23" s="21">
        <v>51</v>
      </c>
      <c r="CN23" s="20"/>
      <c r="CO23" s="21">
        <v>132</v>
      </c>
      <c r="CP23" s="20"/>
      <c r="CQ23" s="21">
        <v>91</v>
      </c>
      <c r="CR23" s="20"/>
      <c r="CS23" s="21">
        <v>53</v>
      </c>
      <c r="CT23" s="20"/>
      <c r="CU23" s="21">
        <v>78</v>
      </c>
      <c r="CV23" s="20"/>
      <c r="CW23" s="21">
        <v>127</v>
      </c>
      <c r="CX23" s="20"/>
      <c r="CY23" s="21">
        <v>54</v>
      </c>
      <c r="CZ23" s="21">
        <v>1</v>
      </c>
      <c r="DA23" s="21">
        <v>172</v>
      </c>
      <c r="DB23" s="20"/>
      <c r="DC23" s="21">
        <v>86</v>
      </c>
      <c r="DD23" s="20"/>
      <c r="DE23" s="21">
        <v>55</v>
      </c>
      <c r="DF23" s="20"/>
      <c r="DG23" s="21">
        <v>174</v>
      </c>
      <c r="DH23" s="20"/>
      <c r="DI23" s="21">
        <v>107</v>
      </c>
      <c r="DJ23" s="20"/>
      <c r="DK23" s="21">
        <v>92</v>
      </c>
      <c r="DL23" s="20"/>
      <c r="DM23" s="21">
        <v>444</v>
      </c>
      <c r="DN23" s="20"/>
      <c r="DO23" s="21">
        <v>138</v>
      </c>
      <c r="DP23" s="20"/>
      <c r="DQ23" s="21">
        <v>108</v>
      </c>
      <c r="DR23" s="20"/>
      <c r="DS23" s="21">
        <v>37</v>
      </c>
      <c r="DT23" s="20"/>
      <c r="DU23" s="21">
        <v>98</v>
      </c>
      <c r="DV23" s="21">
        <v>5</v>
      </c>
      <c r="DW23" s="21">
        <v>219</v>
      </c>
      <c r="DX23" s="20"/>
      <c r="DY23" s="21">
        <v>41</v>
      </c>
      <c r="DZ23" s="20"/>
      <c r="EA23" s="21">
        <v>84</v>
      </c>
      <c r="EB23" s="21">
        <v>2</v>
      </c>
      <c r="EC23" s="21">
        <v>156</v>
      </c>
      <c r="ED23" s="20"/>
      <c r="EE23" s="21">
        <v>97</v>
      </c>
      <c r="EF23" s="20"/>
      <c r="EG23" s="21">
        <v>142</v>
      </c>
      <c r="EH23" s="20"/>
      <c r="EI23" s="21">
        <v>112</v>
      </c>
      <c r="EJ23" s="20"/>
      <c r="EK23" s="21">
        <v>87</v>
      </c>
      <c r="EL23" s="21">
        <v>1</v>
      </c>
      <c r="EM23" s="21">
        <v>24</v>
      </c>
      <c r="EN23" s="20"/>
      <c r="EO23" s="21">
        <v>76</v>
      </c>
      <c r="EP23" s="20"/>
      <c r="EQ23" s="20"/>
      <c r="ER23" s="20"/>
      <c r="ES23" s="21">
        <v>113</v>
      </c>
      <c r="ET23" s="20"/>
      <c r="EU23" s="21">
        <v>22</v>
      </c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1">
        <v>6</v>
      </c>
      <c r="FJ23" s="20"/>
      <c r="FK23" s="21">
        <v>12</v>
      </c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</row>
    <row r="24" spans="1:201" ht="11.1" customHeight="1" x14ac:dyDescent="0.2">
      <c r="A24" s="19" t="s">
        <v>203</v>
      </c>
      <c r="B24" s="20"/>
      <c r="C24" s="20"/>
      <c r="D24" s="21">
        <v>543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>
        <v>1</v>
      </c>
      <c r="X24" s="20"/>
      <c r="Y24" s="21">
        <v>12</v>
      </c>
      <c r="Z24" s="20"/>
      <c r="AA24" s="20"/>
      <c r="AB24" s="20"/>
      <c r="AC24" s="20"/>
      <c r="AD24" s="21">
        <v>3</v>
      </c>
      <c r="AE24" s="21">
        <v>6</v>
      </c>
      <c r="AF24" s="20"/>
      <c r="AG24" s="20"/>
      <c r="AH24" s="20"/>
      <c r="AI24" s="20"/>
      <c r="AJ24" s="20"/>
      <c r="AK24" s="21">
        <v>2</v>
      </c>
      <c r="AL24" s="21">
        <v>87</v>
      </c>
      <c r="AM24" s="21">
        <v>750</v>
      </c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1">
        <v>111</v>
      </c>
      <c r="AY24" s="21">
        <v>561</v>
      </c>
      <c r="AZ24" s="20"/>
      <c r="BA24" s="20"/>
      <c r="BB24" s="20"/>
      <c r="BC24" s="21">
        <v>1</v>
      </c>
      <c r="BD24" s="20"/>
      <c r="BE24" s="20"/>
      <c r="BF24" s="20"/>
      <c r="BG24" s="20"/>
      <c r="BH24" s="20"/>
      <c r="BI24" s="20"/>
      <c r="BJ24" s="20"/>
      <c r="BK24" s="21">
        <v>4</v>
      </c>
      <c r="BL24" s="20"/>
      <c r="BM24" s="20"/>
      <c r="BN24" s="20"/>
      <c r="BO24" s="21">
        <v>10</v>
      </c>
      <c r="BP24" s="21">
        <v>5</v>
      </c>
      <c r="BQ24" s="21">
        <v>19</v>
      </c>
      <c r="BR24" s="20"/>
      <c r="BS24" s="20"/>
      <c r="BT24" s="20"/>
      <c r="BU24" s="20"/>
      <c r="BV24" s="20"/>
      <c r="BW24" s="21">
        <v>26</v>
      </c>
      <c r="BX24" s="20"/>
      <c r="BY24" s="20"/>
      <c r="BZ24" s="20"/>
      <c r="CA24" s="20"/>
      <c r="CB24" s="20"/>
      <c r="CC24" s="21">
        <v>9</v>
      </c>
      <c r="CD24" s="20"/>
      <c r="CE24" s="21">
        <v>14</v>
      </c>
      <c r="CF24" s="20"/>
      <c r="CG24" s="21">
        <v>2</v>
      </c>
      <c r="CH24" s="20"/>
      <c r="CI24" s="21">
        <v>2</v>
      </c>
      <c r="CJ24" s="20"/>
      <c r="CK24" s="20"/>
      <c r="CL24" s="20"/>
      <c r="CM24" s="20"/>
      <c r="CN24" s="20"/>
      <c r="CO24" s="21">
        <v>24</v>
      </c>
      <c r="CP24" s="20"/>
      <c r="CQ24" s="20"/>
      <c r="CR24" s="20"/>
      <c r="CS24" s="21">
        <v>3</v>
      </c>
      <c r="CT24" s="20"/>
      <c r="CU24" s="21">
        <v>10</v>
      </c>
      <c r="CV24" s="20"/>
      <c r="CW24" s="21">
        <v>4</v>
      </c>
      <c r="CX24" s="20"/>
      <c r="CY24" s="21">
        <v>45</v>
      </c>
      <c r="CZ24" s="20"/>
      <c r="DA24" s="21">
        <v>6</v>
      </c>
      <c r="DB24" s="20"/>
      <c r="DC24" s="20"/>
      <c r="DD24" s="20"/>
      <c r="DE24" s="20"/>
      <c r="DF24" s="20"/>
      <c r="DG24" s="20"/>
      <c r="DH24" s="20"/>
      <c r="DI24" s="21">
        <v>2</v>
      </c>
      <c r="DJ24" s="20"/>
      <c r="DK24" s="20"/>
      <c r="DL24" s="20"/>
      <c r="DM24" s="21">
        <v>2</v>
      </c>
      <c r="DN24" s="20"/>
      <c r="DO24" s="21">
        <v>10</v>
      </c>
      <c r="DP24" s="20"/>
      <c r="DQ24" s="21">
        <v>7</v>
      </c>
      <c r="DR24" s="20"/>
      <c r="DS24" s="20"/>
      <c r="DT24" s="20"/>
      <c r="DU24" s="21">
        <v>3</v>
      </c>
      <c r="DV24" s="20"/>
      <c r="DW24" s="21">
        <v>11</v>
      </c>
      <c r="DX24" s="20"/>
      <c r="DY24" s="20"/>
      <c r="DZ24" s="20"/>
      <c r="EA24" s="21">
        <v>2</v>
      </c>
      <c r="EB24" s="20"/>
      <c r="EC24" s="21">
        <v>18</v>
      </c>
      <c r="ED24" s="20"/>
      <c r="EE24" s="21">
        <v>13</v>
      </c>
      <c r="EF24" s="20"/>
      <c r="EG24" s="21">
        <v>5</v>
      </c>
      <c r="EH24" s="20"/>
      <c r="EI24" s="21">
        <v>2</v>
      </c>
      <c r="EJ24" s="20"/>
      <c r="EK24" s="21">
        <v>5</v>
      </c>
      <c r="EL24" s="20"/>
      <c r="EM24" s="21">
        <v>13</v>
      </c>
      <c r="EN24" s="20"/>
      <c r="EO24" s="21">
        <v>122</v>
      </c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</row>
    <row r="25" spans="1:201" ht="11.1" customHeight="1" x14ac:dyDescent="0.2">
      <c r="A25" s="19" t="s">
        <v>204</v>
      </c>
      <c r="B25" s="21">
        <v>324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1">
        <v>371</v>
      </c>
      <c r="W25" s="21">
        <v>55</v>
      </c>
      <c r="X25" s="20"/>
      <c r="Y25" s="20"/>
      <c r="Z25" s="20"/>
      <c r="AA25" s="20"/>
      <c r="AB25" s="20"/>
      <c r="AC25" s="20"/>
      <c r="AD25" s="21">
        <v>3</v>
      </c>
      <c r="AE25" s="20"/>
      <c r="AF25" s="21">
        <v>36</v>
      </c>
      <c r="AG25" s="21">
        <v>13</v>
      </c>
      <c r="AH25" s="20"/>
      <c r="AI25" s="20"/>
      <c r="AJ25" s="20"/>
      <c r="AK25" s="20"/>
      <c r="AL25" s="20"/>
      <c r="AM25" s="20"/>
      <c r="AN25" s="20"/>
      <c r="AO25" s="21">
        <v>4</v>
      </c>
      <c r="AP25" s="20"/>
      <c r="AQ25" s="20"/>
      <c r="AR25" s="20"/>
      <c r="AS25" s="20"/>
      <c r="AT25" s="20"/>
      <c r="AU25" s="20"/>
      <c r="AV25" s="20"/>
      <c r="AW25" s="21">
        <v>3</v>
      </c>
      <c r="AX25" s="20"/>
      <c r="AY25" s="20"/>
      <c r="AZ25" s="20"/>
      <c r="BA25" s="20"/>
      <c r="BB25" s="21">
        <v>1</v>
      </c>
      <c r="BC25" s="21">
        <v>3</v>
      </c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1">
        <v>3</v>
      </c>
      <c r="BP25" s="20"/>
      <c r="BQ25" s="20"/>
      <c r="BR25" s="20"/>
      <c r="BS25" s="21">
        <v>2</v>
      </c>
      <c r="BT25" s="20"/>
      <c r="BU25" s="20"/>
      <c r="BV25" s="20"/>
      <c r="BW25" s="20"/>
      <c r="BX25" s="21">
        <v>11</v>
      </c>
      <c r="BY25" s="20"/>
      <c r="BZ25" s="20"/>
      <c r="CA25" s="20"/>
      <c r="CB25" s="20"/>
      <c r="CC25" s="21">
        <v>2</v>
      </c>
      <c r="CD25" s="20"/>
      <c r="CE25" s="21">
        <v>3</v>
      </c>
      <c r="CF25" s="20"/>
      <c r="CG25" s="20"/>
      <c r="CH25" s="20"/>
      <c r="CI25" s="21">
        <v>2</v>
      </c>
      <c r="CJ25" s="20"/>
      <c r="CK25" s="20"/>
      <c r="CL25" s="20"/>
      <c r="CM25" s="21">
        <v>2</v>
      </c>
      <c r="CN25" s="20"/>
      <c r="CO25" s="21">
        <v>5</v>
      </c>
      <c r="CP25" s="20"/>
      <c r="CQ25" s="21">
        <v>2</v>
      </c>
      <c r="CR25" s="20"/>
      <c r="CS25" s="20"/>
      <c r="CT25" s="20"/>
      <c r="CU25" s="21">
        <v>3</v>
      </c>
      <c r="CV25" s="20"/>
      <c r="CW25" s="20"/>
      <c r="CX25" s="20"/>
      <c r="CY25" s="20"/>
      <c r="CZ25" s="20"/>
      <c r="DA25" s="21">
        <v>2</v>
      </c>
      <c r="DB25" s="20"/>
      <c r="DC25" s="21">
        <v>2</v>
      </c>
      <c r="DD25" s="20"/>
      <c r="DE25" s="21">
        <v>2</v>
      </c>
      <c r="DF25" s="20"/>
      <c r="DG25" s="20"/>
      <c r="DH25" s="20"/>
      <c r="DI25" s="21">
        <v>7</v>
      </c>
      <c r="DJ25" s="20"/>
      <c r="DK25" s="21">
        <v>2</v>
      </c>
      <c r="DL25" s="20"/>
      <c r="DM25" s="21">
        <v>8</v>
      </c>
      <c r="DN25" s="20"/>
      <c r="DO25" s="21">
        <v>4</v>
      </c>
      <c r="DP25" s="20"/>
      <c r="DQ25" s="21">
        <v>5</v>
      </c>
      <c r="DR25" s="20"/>
      <c r="DS25" s="21">
        <v>5</v>
      </c>
      <c r="DT25" s="20"/>
      <c r="DU25" s="21">
        <v>5</v>
      </c>
      <c r="DV25" s="20"/>
      <c r="DW25" s="21">
        <v>4</v>
      </c>
      <c r="DX25" s="20"/>
      <c r="DY25" s="20"/>
      <c r="DZ25" s="20"/>
      <c r="EA25" s="20"/>
      <c r="EB25" s="20"/>
      <c r="EC25" s="20"/>
      <c r="ED25" s="20"/>
      <c r="EE25" s="21">
        <v>3</v>
      </c>
      <c r="EF25" s="20"/>
      <c r="EG25" s="20"/>
      <c r="EH25" s="20"/>
      <c r="EI25" s="20"/>
      <c r="EJ25" s="20"/>
      <c r="EK25" s="21">
        <v>5</v>
      </c>
      <c r="EL25" s="20"/>
      <c r="EM25" s="21">
        <v>4</v>
      </c>
      <c r="EN25" s="20"/>
      <c r="EO25" s="21">
        <v>10</v>
      </c>
      <c r="EP25" s="20"/>
      <c r="EQ25" s="20"/>
      <c r="ER25" s="20"/>
      <c r="ES25" s="20"/>
      <c r="ET25" s="20"/>
      <c r="EU25" s="21">
        <v>2</v>
      </c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</row>
    <row r="26" spans="1:201" ht="11.1" customHeight="1" x14ac:dyDescent="0.2">
      <c r="A26" s="19" t="s">
        <v>205</v>
      </c>
      <c r="B26" s="21">
        <v>503</v>
      </c>
      <c r="C26" s="20"/>
      <c r="D26" s="21">
        <v>158</v>
      </c>
      <c r="E26" s="20"/>
      <c r="F26" s="20"/>
      <c r="G26" s="20"/>
      <c r="H26" s="20"/>
      <c r="I26" s="20"/>
      <c r="J26" s="20"/>
      <c r="K26" s="20"/>
      <c r="L26" s="22">
        <v>5963</v>
      </c>
      <c r="M26" s="20"/>
      <c r="N26" s="22">
        <v>2976</v>
      </c>
      <c r="O26" s="20"/>
      <c r="P26" s="21">
        <v>4</v>
      </c>
      <c r="Q26" s="20"/>
      <c r="R26" s="20"/>
      <c r="S26" s="20"/>
      <c r="T26" s="20"/>
      <c r="U26" s="20"/>
      <c r="V26" s="21">
        <v>79</v>
      </c>
      <c r="W26" s="21">
        <v>206</v>
      </c>
      <c r="X26" s="20"/>
      <c r="Y26" s="21">
        <v>12</v>
      </c>
      <c r="Z26" s="20"/>
      <c r="AA26" s="20"/>
      <c r="AB26" s="20"/>
      <c r="AC26" s="20"/>
      <c r="AD26" s="21">
        <v>6</v>
      </c>
      <c r="AE26" s="20"/>
      <c r="AF26" s="20"/>
      <c r="AG26" s="20"/>
      <c r="AH26" s="20"/>
      <c r="AI26" s="21">
        <v>3</v>
      </c>
      <c r="AJ26" s="20"/>
      <c r="AK26" s="20"/>
      <c r="AL26" s="20"/>
      <c r="AM26" s="21">
        <v>2</v>
      </c>
      <c r="AN26" s="21">
        <v>8</v>
      </c>
      <c r="AO26" s="21">
        <v>156</v>
      </c>
      <c r="AP26" s="20"/>
      <c r="AQ26" s="20"/>
      <c r="AR26" s="20"/>
      <c r="AS26" s="20"/>
      <c r="AT26" s="20"/>
      <c r="AU26" s="20"/>
      <c r="AV26" s="21">
        <v>10</v>
      </c>
      <c r="AW26" s="21">
        <v>125</v>
      </c>
      <c r="AX26" s="20"/>
      <c r="AY26" s="21">
        <v>2</v>
      </c>
      <c r="AZ26" s="21">
        <v>150</v>
      </c>
      <c r="BA26" s="21">
        <v>17</v>
      </c>
      <c r="BB26" s="20"/>
      <c r="BC26" s="21">
        <v>7</v>
      </c>
      <c r="BD26" s="20"/>
      <c r="BE26" s="21">
        <v>31</v>
      </c>
      <c r="BF26" s="20"/>
      <c r="BG26" s="20"/>
      <c r="BH26" s="20"/>
      <c r="BI26" s="20"/>
      <c r="BJ26" s="20"/>
      <c r="BK26" s="21">
        <v>3</v>
      </c>
      <c r="BL26" s="20"/>
      <c r="BM26" s="20"/>
      <c r="BN26" s="20"/>
      <c r="BO26" s="21">
        <v>56</v>
      </c>
      <c r="BP26" s="21">
        <v>102</v>
      </c>
      <c r="BQ26" s="21">
        <v>144</v>
      </c>
      <c r="BR26" s="21">
        <v>2</v>
      </c>
      <c r="BS26" s="21">
        <v>7</v>
      </c>
      <c r="BT26" s="20"/>
      <c r="BU26" s="20"/>
      <c r="BV26" s="21">
        <v>51</v>
      </c>
      <c r="BW26" s="21">
        <v>255</v>
      </c>
      <c r="BX26" s="20"/>
      <c r="BY26" s="21">
        <v>1</v>
      </c>
      <c r="BZ26" s="20"/>
      <c r="CA26" s="21">
        <v>1</v>
      </c>
      <c r="CB26" s="20"/>
      <c r="CC26" s="21">
        <v>5</v>
      </c>
      <c r="CD26" s="20"/>
      <c r="CE26" s="21">
        <v>38</v>
      </c>
      <c r="CF26" s="20"/>
      <c r="CG26" s="21">
        <v>40</v>
      </c>
      <c r="CH26" s="20"/>
      <c r="CI26" s="21">
        <v>17</v>
      </c>
      <c r="CJ26" s="20"/>
      <c r="CK26" s="20"/>
      <c r="CL26" s="20"/>
      <c r="CM26" s="21">
        <v>14</v>
      </c>
      <c r="CN26" s="20"/>
      <c r="CO26" s="21">
        <v>64</v>
      </c>
      <c r="CP26" s="20"/>
      <c r="CQ26" s="21">
        <v>3</v>
      </c>
      <c r="CR26" s="20"/>
      <c r="CS26" s="21">
        <v>25</v>
      </c>
      <c r="CT26" s="20"/>
      <c r="CU26" s="21">
        <v>14</v>
      </c>
      <c r="CV26" s="20"/>
      <c r="CW26" s="21">
        <v>12</v>
      </c>
      <c r="CX26" s="20"/>
      <c r="CY26" s="21">
        <v>5</v>
      </c>
      <c r="CZ26" s="20"/>
      <c r="DA26" s="21">
        <v>106</v>
      </c>
      <c r="DB26" s="20"/>
      <c r="DC26" s="21">
        <v>5</v>
      </c>
      <c r="DD26" s="20"/>
      <c r="DE26" s="21">
        <v>19</v>
      </c>
      <c r="DF26" s="20"/>
      <c r="DG26" s="21">
        <v>27</v>
      </c>
      <c r="DH26" s="20"/>
      <c r="DI26" s="21">
        <v>34</v>
      </c>
      <c r="DJ26" s="20"/>
      <c r="DK26" s="21">
        <v>18</v>
      </c>
      <c r="DL26" s="21">
        <v>490</v>
      </c>
      <c r="DM26" s="21">
        <v>57</v>
      </c>
      <c r="DN26" s="20"/>
      <c r="DO26" s="21">
        <v>17</v>
      </c>
      <c r="DP26" s="20"/>
      <c r="DQ26" s="21">
        <v>4</v>
      </c>
      <c r="DR26" s="20"/>
      <c r="DS26" s="21">
        <v>18</v>
      </c>
      <c r="DT26" s="20"/>
      <c r="DU26" s="21">
        <v>37</v>
      </c>
      <c r="DV26" s="20"/>
      <c r="DW26" s="21">
        <v>14</v>
      </c>
      <c r="DX26" s="20"/>
      <c r="DY26" s="21">
        <v>17</v>
      </c>
      <c r="DZ26" s="20"/>
      <c r="EA26" s="21">
        <v>9</v>
      </c>
      <c r="EB26" s="20"/>
      <c r="EC26" s="21">
        <v>35</v>
      </c>
      <c r="ED26" s="20"/>
      <c r="EE26" s="21">
        <v>51</v>
      </c>
      <c r="EF26" s="20"/>
      <c r="EG26" s="21">
        <v>28</v>
      </c>
      <c r="EH26" s="20"/>
      <c r="EI26" s="21">
        <v>4</v>
      </c>
      <c r="EJ26" s="20"/>
      <c r="EK26" s="20"/>
      <c r="EL26" s="20"/>
      <c r="EM26" s="21">
        <v>33</v>
      </c>
      <c r="EN26" s="20"/>
      <c r="EO26" s="21">
        <v>31</v>
      </c>
      <c r="EP26" s="20"/>
      <c r="EQ26" s="20"/>
      <c r="ER26" s="21">
        <v>14</v>
      </c>
      <c r="ES26" s="21">
        <v>42</v>
      </c>
      <c r="ET26" s="20"/>
      <c r="EU26" s="21">
        <v>8</v>
      </c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</row>
    <row r="27" spans="1:201" ht="11.1" customHeight="1" x14ac:dyDescent="0.2">
      <c r="A27" s="19" t="s">
        <v>206</v>
      </c>
      <c r="B27" s="21">
        <v>890</v>
      </c>
      <c r="C27" s="20"/>
      <c r="D27" s="21">
        <v>12</v>
      </c>
      <c r="E27" s="20"/>
      <c r="F27" s="20"/>
      <c r="G27" s="20"/>
      <c r="H27" s="20"/>
      <c r="I27" s="20"/>
      <c r="J27" s="20"/>
      <c r="K27" s="20"/>
      <c r="L27" s="21">
        <v>40</v>
      </c>
      <c r="M27" s="20"/>
      <c r="N27" s="21">
        <v>2</v>
      </c>
      <c r="O27" s="20"/>
      <c r="P27" s="20"/>
      <c r="Q27" s="20"/>
      <c r="R27" s="20"/>
      <c r="S27" s="20"/>
      <c r="T27" s="20"/>
      <c r="U27" s="20"/>
      <c r="V27" s="21">
        <v>122</v>
      </c>
      <c r="W27" s="22">
        <v>1236</v>
      </c>
      <c r="X27" s="20"/>
      <c r="Y27" s="20"/>
      <c r="Z27" s="20"/>
      <c r="AA27" s="20"/>
      <c r="AB27" s="20"/>
      <c r="AC27" s="20"/>
      <c r="AD27" s="21">
        <v>15</v>
      </c>
      <c r="AE27" s="21">
        <v>255</v>
      </c>
      <c r="AF27" s="20"/>
      <c r="AG27" s="20"/>
      <c r="AH27" s="21">
        <v>2</v>
      </c>
      <c r="AI27" s="21">
        <v>7</v>
      </c>
      <c r="AJ27" s="20"/>
      <c r="AK27" s="21">
        <v>18</v>
      </c>
      <c r="AL27" s="20"/>
      <c r="AM27" s="20"/>
      <c r="AN27" s="20"/>
      <c r="AO27" s="21">
        <v>5</v>
      </c>
      <c r="AP27" s="20"/>
      <c r="AQ27" s="20"/>
      <c r="AR27" s="20"/>
      <c r="AS27" s="20"/>
      <c r="AT27" s="20"/>
      <c r="AU27" s="20"/>
      <c r="AV27" s="21">
        <v>74</v>
      </c>
      <c r="AW27" s="21">
        <v>468</v>
      </c>
      <c r="AX27" s="20"/>
      <c r="AY27" s="20"/>
      <c r="AZ27" s="20"/>
      <c r="BA27" s="20"/>
      <c r="BB27" s="21">
        <v>116</v>
      </c>
      <c r="BC27" s="21">
        <v>345</v>
      </c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1">
        <v>9</v>
      </c>
      <c r="BP27" s="21">
        <v>80</v>
      </c>
      <c r="BQ27" s="21">
        <v>197</v>
      </c>
      <c r="BR27" s="20"/>
      <c r="BS27" s="20"/>
      <c r="BT27" s="20"/>
      <c r="BU27" s="20"/>
      <c r="BV27" s="20"/>
      <c r="BW27" s="20"/>
      <c r="BX27" s="21">
        <v>8</v>
      </c>
      <c r="BY27" s="21">
        <v>70</v>
      </c>
      <c r="BZ27" s="20"/>
      <c r="CA27" s="21">
        <v>1</v>
      </c>
      <c r="CB27" s="20"/>
      <c r="CC27" s="21">
        <v>14</v>
      </c>
      <c r="CD27" s="20"/>
      <c r="CE27" s="21">
        <v>47</v>
      </c>
      <c r="CF27" s="20"/>
      <c r="CG27" s="21">
        <v>14</v>
      </c>
      <c r="CH27" s="20"/>
      <c r="CI27" s="21">
        <v>7</v>
      </c>
      <c r="CJ27" s="20"/>
      <c r="CK27" s="20"/>
      <c r="CL27" s="20"/>
      <c r="CM27" s="21">
        <v>10</v>
      </c>
      <c r="CN27" s="20"/>
      <c r="CO27" s="21">
        <v>132</v>
      </c>
      <c r="CP27" s="20"/>
      <c r="CQ27" s="21">
        <v>2</v>
      </c>
      <c r="CR27" s="20"/>
      <c r="CS27" s="20"/>
      <c r="CT27" s="20"/>
      <c r="CU27" s="21">
        <v>9</v>
      </c>
      <c r="CV27" s="20"/>
      <c r="CW27" s="21">
        <v>29</v>
      </c>
      <c r="CX27" s="20"/>
      <c r="CY27" s="21">
        <v>28</v>
      </c>
      <c r="CZ27" s="20"/>
      <c r="DA27" s="21">
        <v>8</v>
      </c>
      <c r="DB27" s="20"/>
      <c r="DC27" s="21">
        <v>5</v>
      </c>
      <c r="DD27" s="20"/>
      <c r="DE27" s="21">
        <v>3</v>
      </c>
      <c r="DF27" s="20"/>
      <c r="DG27" s="21">
        <v>19</v>
      </c>
      <c r="DH27" s="20"/>
      <c r="DI27" s="21">
        <v>10</v>
      </c>
      <c r="DJ27" s="20"/>
      <c r="DK27" s="21">
        <v>3</v>
      </c>
      <c r="DL27" s="20"/>
      <c r="DM27" s="21">
        <v>6</v>
      </c>
      <c r="DN27" s="20"/>
      <c r="DO27" s="21">
        <v>41</v>
      </c>
      <c r="DP27" s="20"/>
      <c r="DQ27" s="21">
        <v>5</v>
      </c>
      <c r="DR27" s="20"/>
      <c r="DS27" s="20"/>
      <c r="DT27" s="20"/>
      <c r="DU27" s="21">
        <v>13</v>
      </c>
      <c r="DV27" s="20"/>
      <c r="DW27" s="21">
        <v>2</v>
      </c>
      <c r="DX27" s="20"/>
      <c r="DY27" s="21">
        <v>7</v>
      </c>
      <c r="DZ27" s="20"/>
      <c r="EA27" s="21">
        <v>5</v>
      </c>
      <c r="EB27" s="20"/>
      <c r="EC27" s="21">
        <v>35</v>
      </c>
      <c r="ED27" s="20"/>
      <c r="EE27" s="21">
        <v>54</v>
      </c>
      <c r="EF27" s="20"/>
      <c r="EG27" s="21">
        <v>25</v>
      </c>
      <c r="EH27" s="20"/>
      <c r="EI27" s="21">
        <v>9</v>
      </c>
      <c r="EJ27" s="20"/>
      <c r="EK27" s="21">
        <v>13</v>
      </c>
      <c r="EL27" s="20"/>
      <c r="EM27" s="21">
        <v>11</v>
      </c>
      <c r="EN27" s="20"/>
      <c r="EO27" s="21">
        <v>61</v>
      </c>
      <c r="EP27" s="20"/>
      <c r="EQ27" s="20"/>
      <c r="ER27" s="20"/>
      <c r="ES27" s="20"/>
      <c r="ET27" s="20"/>
      <c r="EU27" s="21">
        <v>14</v>
      </c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</row>
    <row r="28" spans="1:201" ht="11.1" customHeight="1" x14ac:dyDescent="0.2">
      <c r="A28" s="19" t="s">
        <v>207</v>
      </c>
      <c r="B28" s="22">
        <v>2606</v>
      </c>
      <c r="C28" s="20"/>
      <c r="D28" s="21">
        <v>3</v>
      </c>
      <c r="E28" s="20"/>
      <c r="F28" s="20"/>
      <c r="G28" s="20"/>
      <c r="H28" s="20"/>
      <c r="I28" s="20"/>
      <c r="J28" s="21">
        <v>600</v>
      </c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>
        <v>14</v>
      </c>
      <c r="W28" s="21">
        <v>691</v>
      </c>
      <c r="X28" s="20"/>
      <c r="Y28" s="20"/>
      <c r="Z28" s="20"/>
      <c r="AA28" s="20"/>
      <c r="AB28" s="20"/>
      <c r="AC28" s="20"/>
      <c r="AD28" s="21">
        <v>3</v>
      </c>
      <c r="AE28" s="21">
        <v>3</v>
      </c>
      <c r="AF28" s="20"/>
      <c r="AG28" s="20"/>
      <c r="AH28" s="20"/>
      <c r="AI28" s="20"/>
      <c r="AJ28" s="20"/>
      <c r="AK28" s="20"/>
      <c r="AL28" s="20"/>
      <c r="AM28" s="21">
        <v>6</v>
      </c>
      <c r="AN28" s="20"/>
      <c r="AO28" s="20"/>
      <c r="AP28" s="20"/>
      <c r="AQ28" s="20"/>
      <c r="AR28" s="20"/>
      <c r="AS28" s="20"/>
      <c r="AT28" s="20"/>
      <c r="AU28" s="20"/>
      <c r="AV28" s="21">
        <v>1</v>
      </c>
      <c r="AW28" s="21">
        <v>2</v>
      </c>
      <c r="AX28" s="20"/>
      <c r="AY28" s="20"/>
      <c r="AZ28" s="20"/>
      <c r="BA28" s="20"/>
      <c r="BB28" s="20"/>
      <c r="BC28" s="20"/>
      <c r="BD28" s="20"/>
      <c r="BE28" s="22">
        <v>1122</v>
      </c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1">
        <v>218</v>
      </c>
      <c r="BQ28" s="21">
        <v>324</v>
      </c>
      <c r="BR28" s="20"/>
      <c r="BS28" s="20"/>
      <c r="BT28" s="20"/>
      <c r="BU28" s="20"/>
      <c r="BV28" s="20"/>
      <c r="BW28" s="21">
        <v>70</v>
      </c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1">
        <v>313</v>
      </c>
      <c r="CP28" s="20"/>
      <c r="CQ28" s="21">
        <v>2</v>
      </c>
      <c r="CR28" s="20"/>
      <c r="CS28" s="20"/>
      <c r="CT28" s="20"/>
      <c r="CU28" s="20"/>
      <c r="CV28" s="20"/>
      <c r="CW28" s="20"/>
      <c r="CX28" s="20"/>
      <c r="CY28" s="20"/>
      <c r="CZ28" s="20"/>
      <c r="DA28" s="21">
        <v>543</v>
      </c>
      <c r="DB28" s="20"/>
      <c r="DC28" s="20"/>
      <c r="DD28" s="20"/>
      <c r="DE28" s="20"/>
      <c r="DF28" s="20"/>
      <c r="DG28" s="21">
        <v>2</v>
      </c>
      <c r="DH28" s="20"/>
      <c r="DI28" s="20"/>
      <c r="DJ28" s="20"/>
      <c r="DK28" s="20"/>
      <c r="DL28" s="20"/>
      <c r="DM28" s="20"/>
      <c r="DN28" s="20"/>
      <c r="DO28" s="21">
        <v>1</v>
      </c>
      <c r="DP28" s="20"/>
      <c r="DQ28" s="20"/>
      <c r="DR28" s="20"/>
      <c r="DS28" s="20"/>
      <c r="DT28" s="20"/>
      <c r="DU28" s="20"/>
      <c r="DV28" s="20"/>
      <c r="DW28" s="20"/>
      <c r="DX28" s="20"/>
      <c r="DY28" s="21">
        <v>3</v>
      </c>
      <c r="DZ28" s="20"/>
      <c r="EA28" s="20"/>
      <c r="EB28" s="20"/>
      <c r="EC28" s="21">
        <v>2</v>
      </c>
      <c r="ED28" s="20"/>
      <c r="EE28" s="21">
        <v>1</v>
      </c>
      <c r="EF28" s="20"/>
      <c r="EG28" s="20"/>
      <c r="EH28" s="20"/>
      <c r="EI28" s="20"/>
      <c r="EJ28" s="20"/>
      <c r="EK28" s="20"/>
      <c r="EL28" s="20"/>
      <c r="EM28" s="20"/>
      <c r="EN28" s="20"/>
      <c r="EO28" s="21">
        <v>3</v>
      </c>
      <c r="EP28" s="20"/>
      <c r="EQ28" s="20"/>
      <c r="ER28" s="20"/>
      <c r="ES28" s="21">
        <v>60</v>
      </c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</row>
    <row r="29" spans="1:201" ht="11.1" customHeight="1" x14ac:dyDescent="0.2">
      <c r="A29" s="19" t="s">
        <v>208</v>
      </c>
      <c r="B29" s="21">
        <v>2</v>
      </c>
      <c r="C29" s="20"/>
      <c r="D29" s="21">
        <v>7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>
        <v>3</v>
      </c>
      <c r="W29" s="21">
        <v>57</v>
      </c>
      <c r="X29" s="20"/>
      <c r="Y29" s="20"/>
      <c r="Z29" s="20"/>
      <c r="AA29" s="20"/>
      <c r="AB29" s="20"/>
      <c r="AC29" s="20"/>
      <c r="AD29" s="21">
        <v>155</v>
      </c>
      <c r="AE29" s="21">
        <v>379</v>
      </c>
      <c r="AF29" s="20"/>
      <c r="AG29" s="21">
        <v>85</v>
      </c>
      <c r="AH29" s="21">
        <v>2</v>
      </c>
      <c r="AI29" s="21">
        <v>5</v>
      </c>
      <c r="AJ29" s="21">
        <v>6</v>
      </c>
      <c r="AK29" s="21">
        <v>9</v>
      </c>
      <c r="AL29" s="20"/>
      <c r="AM29" s="21">
        <v>2</v>
      </c>
      <c r="AN29" s="20"/>
      <c r="AO29" s="21">
        <v>45</v>
      </c>
      <c r="AP29" s="20"/>
      <c r="AQ29" s="20"/>
      <c r="AR29" s="20"/>
      <c r="AS29" s="20"/>
      <c r="AT29" s="20"/>
      <c r="AU29" s="20"/>
      <c r="AV29" s="20"/>
      <c r="AW29" s="21">
        <v>17</v>
      </c>
      <c r="AX29" s="20"/>
      <c r="AY29" s="20"/>
      <c r="AZ29" s="20"/>
      <c r="BA29" s="20"/>
      <c r="BB29" s="21">
        <v>33</v>
      </c>
      <c r="BC29" s="21">
        <v>155</v>
      </c>
      <c r="BD29" s="20"/>
      <c r="BE29" s="20"/>
      <c r="BF29" s="20"/>
      <c r="BG29" s="20"/>
      <c r="BH29" s="20"/>
      <c r="BI29" s="20"/>
      <c r="BJ29" s="20"/>
      <c r="BK29" s="21">
        <v>4</v>
      </c>
      <c r="BL29" s="20"/>
      <c r="BM29" s="20"/>
      <c r="BN29" s="20"/>
      <c r="BO29" s="21">
        <v>4</v>
      </c>
      <c r="BP29" s="21">
        <v>5</v>
      </c>
      <c r="BQ29" s="21">
        <v>22</v>
      </c>
      <c r="BR29" s="20"/>
      <c r="BS29" s="20"/>
      <c r="BT29" s="20"/>
      <c r="BU29" s="20"/>
      <c r="BV29" s="20"/>
      <c r="BW29" s="20"/>
      <c r="BX29" s="21">
        <v>1</v>
      </c>
      <c r="BY29" s="21">
        <v>18</v>
      </c>
      <c r="BZ29" s="20"/>
      <c r="CA29" s="21">
        <v>1</v>
      </c>
      <c r="CB29" s="20"/>
      <c r="CC29" s="21">
        <v>19</v>
      </c>
      <c r="CD29" s="20"/>
      <c r="CE29" s="21">
        <v>17</v>
      </c>
      <c r="CF29" s="20"/>
      <c r="CG29" s="21">
        <v>28</v>
      </c>
      <c r="CH29" s="20"/>
      <c r="CI29" s="21">
        <v>8</v>
      </c>
      <c r="CJ29" s="20"/>
      <c r="CK29" s="21">
        <v>2</v>
      </c>
      <c r="CL29" s="20"/>
      <c r="CM29" s="21">
        <v>22</v>
      </c>
      <c r="CN29" s="20"/>
      <c r="CO29" s="21">
        <v>15</v>
      </c>
      <c r="CP29" s="20"/>
      <c r="CQ29" s="21">
        <v>19</v>
      </c>
      <c r="CR29" s="20"/>
      <c r="CS29" s="21">
        <v>11</v>
      </c>
      <c r="CT29" s="20"/>
      <c r="CU29" s="21">
        <v>59</v>
      </c>
      <c r="CV29" s="20"/>
      <c r="CW29" s="21">
        <v>19</v>
      </c>
      <c r="CX29" s="20"/>
      <c r="CY29" s="21">
        <v>25</v>
      </c>
      <c r="CZ29" s="20"/>
      <c r="DA29" s="21">
        <v>53</v>
      </c>
      <c r="DB29" s="20"/>
      <c r="DC29" s="21">
        <v>6</v>
      </c>
      <c r="DD29" s="20"/>
      <c r="DE29" s="21">
        <v>5</v>
      </c>
      <c r="DF29" s="20"/>
      <c r="DG29" s="21">
        <v>32</v>
      </c>
      <c r="DH29" s="20"/>
      <c r="DI29" s="21">
        <v>67</v>
      </c>
      <c r="DJ29" s="20"/>
      <c r="DK29" s="21">
        <v>35</v>
      </c>
      <c r="DL29" s="20"/>
      <c r="DM29" s="21">
        <v>30</v>
      </c>
      <c r="DN29" s="20"/>
      <c r="DO29" s="21">
        <v>28</v>
      </c>
      <c r="DP29" s="20"/>
      <c r="DQ29" s="21">
        <v>9</v>
      </c>
      <c r="DR29" s="20"/>
      <c r="DS29" s="21">
        <v>23</v>
      </c>
      <c r="DT29" s="20"/>
      <c r="DU29" s="21">
        <v>20</v>
      </c>
      <c r="DV29" s="20"/>
      <c r="DW29" s="21">
        <v>56</v>
      </c>
      <c r="DX29" s="20"/>
      <c r="DY29" s="21">
        <v>15</v>
      </c>
      <c r="DZ29" s="20"/>
      <c r="EA29" s="21">
        <v>9</v>
      </c>
      <c r="EB29" s="20"/>
      <c r="EC29" s="21">
        <v>48</v>
      </c>
      <c r="ED29" s="20"/>
      <c r="EE29" s="21">
        <v>34</v>
      </c>
      <c r="EF29" s="20"/>
      <c r="EG29" s="21">
        <v>62</v>
      </c>
      <c r="EH29" s="20"/>
      <c r="EI29" s="21">
        <v>28</v>
      </c>
      <c r="EJ29" s="20"/>
      <c r="EK29" s="21">
        <v>54</v>
      </c>
      <c r="EL29" s="20"/>
      <c r="EM29" s="21">
        <v>33</v>
      </c>
      <c r="EN29" s="20"/>
      <c r="EO29" s="21">
        <v>59</v>
      </c>
      <c r="EP29" s="20"/>
      <c r="EQ29" s="20"/>
      <c r="ER29" s="20"/>
      <c r="ES29" s="21">
        <v>2</v>
      </c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</row>
    <row r="30" spans="1:201" ht="11.1" customHeight="1" x14ac:dyDescent="0.2">
      <c r="A30" s="19" t="s">
        <v>209</v>
      </c>
      <c r="B30" s="21">
        <v>651</v>
      </c>
      <c r="C30" s="20"/>
      <c r="D30" s="22">
        <v>1483</v>
      </c>
      <c r="E30" s="20"/>
      <c r="F30" s="20"/>
      <c r="G30" s="20"/>
      <c r="H30" s="20"/>
      <c r="I30" s="20"/>
      <c r="J30" s="20"/>
      <c r="K30" s="20"/>
      <c r="L30" s="21">
        <v>9</v>
      </c>
      <c r="M30" s="20"/>
      <c r="N30" s="21">
        <v>2</v>
      </c>
      <c r="O30" s="20"/>
      <c r="P30" s="20"/>
      <c r="Q30" s="20"/>
      <c r="R30" s="20"/>
      <c r="S30" s="20"/>
      <c r="T30" s="20"/>
      <c r="U30" s="20"/>
      <c r="V30" s="21">
        <v>103</v>
      </c>
      <c r="W30" s="21">
        <v>875</v>
      </c>
      <c r="X30" s="20"/>
      <c r="Y30" s="20"/>
      <c r="Z30" s="20"/>
      <c r="AA30" s="21">
        <v>5</v>
      </c>
      <c r="AB30" s="20"/>
      <c r="AC30" s="21">
        <v>2</v>
      </c>
      <c r="AD30" s="21">
        <v>11</v>
      </c>
      <c r="AE30" s="21">
        <v>11</v>
      </c>
      <c r="AF30" s="20"/>
      <c r="AG30" s="21">
        <v>90</v>
      </c>
      <c r="AH30" s="21">
        <v>119</v>
      </c>
      <c r="AI30" s="21">
        <v>160</v>
      </c>
      <c r="AJ30" s="21">
        <v>341</v>
      </c>
      <c r="AK30" s="22">
        <v>1307</v>
      </c>
      <c r="AL30" s="20"/>
      <c r="AM30" s="21">
        <v>2</v>
      </c>
      <c r="AN30" s="20"/>
      <c r="AO30" s="21">
        <v>31</v>
      </c>
      <c r="AP30" s="20"/>
      <c r="AQ30" s="20"/>
      <c r="AR30" s="20"/>
      <c r="AS30" s="20"/>
      <c r="AT30" s="20"/>
      <c r="AU30" s="20"/>
      <c r="AV30" s="20"/>
      <c r="AW30" s="21">
        <v>168</v>
      </c>
      <c r="AX30" s="21">
        <v>1</v>
      </c>
      <c r="AY30" s="21">
        <v>14</v>
      </c>
      <c r="AZ30" s="21">
        <v>113</v>
      </c>
      <c r="BA30" s="21">
        <v>533</v>
      </c>
      <c r="BB30" s="21">
        <v>444</v>
      </c>
      <c r="BC30" s="21">
        <v>176</v>
      </c>
      <c r="BD30" s="20"/>
      <c r="BE30" s="21">
        <v>374</v>
      </c>
      <c r="BF30" s="20"/>
      <c r="BG30" s="20"/>
      <c r="BH30" s="20"/>
      <c r="BI30" s="20"/>
      <c r="BJ30" s="20"/>
      <c r="BK30" s="21">
        <v>411</v>
      </c>
      <c r="BL30" s="20"/>
      <c r="BM30" s="20"/>
      <c r="BN30" s="20"/>
      <c r="BO30" s="21">
        <v>160</v>
      </c>
      <c r="BP30" s="20"/>
      <c r="BQ30" s="21">
        <v>47</v>
      </c>
      <c r="BR30" s="21">
        <v>6</v>
      </c>
      <c r="BS30" s="21">
        <v>136</v>
      </c>
      <c r="BT30" s="20"/>
      <c r="BU30" s="20"/>
      <c r="BV30" s="20"/>
      <c r="BW30" s="20"/>
      <c r="BX30" s="21">
        <v>4</v>
      </c>
      <c r="BY30" s="21">
        <v>98</v>
      </c>
      <c r="BZ30" s="20"/>
      <c r="CA30" s="21">
        <v>137</v>
      </c>
      <c r="CB30" s="20"/>
      <c r="CC30" s="21">
        <v>146</v>
      </c>
      <c r="CD30" s="20"/>
      <c r="CE30" s="21">
        <v>59</v>
      </c>
      <c r="CF30" s="20"/>
      <c r="CG30" s="21">
        <v>372</v>
      </c>
      <c r="CH30" s="20"/>
      <c r="CI30" s="21">
        <v>246</v>
      </c>
      <c r="CJ30" s="20"/>
      <c r="CK30" s="21">
        <v>136</v>
      </c>
      <c r="CL30" s="20"/>
      <c r="CM30" s="21">
        <v>148</v>
      </c>
      <c r="CN30" s="20"/>
      <c r="CO30" s="21">
        <v>275</v>
      </c>
      <c r="CP30" s="20"/>
      <c r="CQ30" s="21">
        <v>87</v>
      </c>
      <c r="CR30" s="20"/>
      <c r="CS30" s="21">
        <v>111</v>
      </c>
      <c r="CT30" s="20"/>
      <c r="CU30" s="21">
        <v>95</v>
      </c>
      <c r="CV30" s="20"/>
      <c r="CW30" s="21">
        <v>135</v>
      </c>
      <c r="CX30" s="20"/>
      <c r="CY30" s="21">
        <v>107</v>
      </c>
      <c r="CZ30" s="20"/>
      <c r="DA30" s="21">
        <v>425</v>
      </c>
      <c r="DB30" s="20"/>
      <c r="DC30" s="21">
        <v>95</v>
      </c>
      <c r="DD30" s="20"/>
      <c r="DE30" s="21">
        <v>52</v>
      </c>
      <c r="DF30" s="20"/>
      <c r="DG30" s="21">
        <v>193</v>
      </c>
      <c r="DH30" s="20"/>
      <c r="DI30" s="21">
        <v>171</v>
      </c>
      <c r="DJ30" s="20"/>
      <c r="DK30" s="21">
        <v>216</v>
      </c>
      <c r="DL30" s="20"/>
      <c r="DM30" s="22">
        <v>1215</v>
      </c>
      <c r="DN30" s="20"/>
      <c r="DO30" s="21">
        <v>368</v>
      </c>
      <c r="DP30" s="20"/>
      <c r="DQ30" s="21">
        <v>249</v>
      </c>
      <c r="DR30" s="20"/>
      <c r="DS30" s="21">
        <v>142</v>
      </c>
      <c r="DT30" s="20"/>
      <c r="DU30" s="21">
        <v>294</v>
      </c>
      <c r="DV30" s="20"/>
      <c r="DW30" s="21">
        <v>280</v>
      </c>
      <c r="DX30" s="20"/>
      <c r="DY30" s="21">
        <v>103</v>
      </c>
      <c r="DZ30" s="20"/>
      <c r="EA30" s="21">
        <v>116</v>
      </c>
      <c r="EB30" s="20"/>
      <c r="EC30" s="21">
        <v>378</v>
      </c>
      <c r="ED30" s="20"/>
      <c r="EE30" s="21">
        <v>241</v>
      </c>
      <c r="EF30" s="20"/>
      <c r="EG30" s="21">
        <v>112</v>
      </c>
      <c r="EH30" s="20"/>
      <c r="EI30" s="21">
        <v>244</v>
      </c>
      <c r="EJ30" s="20"/>
      <c r="EK30" s="21">
        <v>246</v>
      </c>
      <c r="EL30" s="20"/>
      <c r="EM30" s="21">
        <v>190</v>
      </c>
      <c r="EN30" s="20"/>
      <c r="EO30" s="21">
        <v>226</v>
      </c>
      <c r="EP30" s="20"/>
      <c r="EQ30" s="20"/>
      <c r="ER30" s="21">
        <v>6</v>
      </c>
      <c r="ES30" s="21">
        <v>44</v>
      </c>
      <c r="ET30" s="20"/>
      <c r="EU30" s="21">
        <v>95</v>
      </c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1">
        <v>1</v>
      </c>
      <c r="FH30" s="20"/>
      <c r="FI30" s="21">
        <v>3</v>
      </c>
      <c r="FJ30" s="20"/>
      <c r="FK30" s="21">
        <v>5</v>
      </c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</row>
    <row r="31" spans="1:201" ht="11.1" customHeight="1" x14ac:dyDescent="0.2">
      <c r="A31" s="19" t="s">
        <v>210</v>
      </c>
      <c r="B31" s="21">
        <v>925</v>
      </c>
      <c r="C31" s="20"/>
      <c r="D31" s="21">
        <v>22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1">
        <v>2</v>
      </c>
      <c r="W31" s="21">
        <v>23</v>
      </c>
      <c r="X31" s="20"/>
      <c r="Y31" s="20"/>
      <c r="Z31" s="20"/>
      <c r="AA31" s="20"/>
      <c r="AB31" s="21">
        <v>2</v>
      </c>
      <c r="AC31" s="20"/>
      <c r="AD31" s="21">
        <v>17</v>
      </c>
      <c r="AE31" s="21">
        <v>22</v>
      </c>
      <c r="AF31" s="20"/>
      <c r="AG31" s="21">
        <v>94</v>
      </c>
      <c r="AH31" s="21">
        <v>2</v>
      </c>
      <c r="AI31" s="20"/>
      <c r="AJ31" s="20"/>
      <c r="AK31" s="21">
        <v>2</v>
      </c>
      <c r="AL31" s="20"/>
      <c r="AM31" s="20"/>
      <c r="AN31" s="20"/>
      <c r="AO31" s="21">
        <v>38</v>
      </c>
      <c r="AP31" s="20"/>
      <c r="AQ31" s="20"/>
      <c r="AR31" s="20"/>
      <c r="AS31" s="20"/>
      <c r="AT31" s="20"/>
      <c r="AU31" s="20"/>
      <c r="AV31" s="20"/>
      <c r="AW31" s="21">
        <v>3</v>
      </c>
      <c r="AX31" s="20"/>
      <c r="AY31" s="20"/>
      <c r="AZ31" s="20"/>
      <c r="BA31" s="21">
        <v>3</v>
      </c>
      <c r="BB31" s="21">
        <v>7</v>
      </c>
      <c r="BC31" s="21">
        <v>31</v>
      </c>
      <c r="BD31" s="20"/>
      <c r="BE31" s="21">
        <v>11</v>
      </c>
      <c r="BF31" s="20"/>
      <c r="BG31" s="20"/>
      <c r="BH31" s="20"/>
      <c r="BI31" s="20"/>
      <c r="BJ31" s="20"/>
      <c r="BK31" s="21">
        <v>5</v>
      </c>
      <c r="BL31" s="20"/>
      <c r="BM31" s="20"/>
      <c r="BN31" s="20"/>
      <c r="BO31" s="21">
        <v>9</v>
      </c>
      <c r="BP31" s="20"/>
      <c r="BQ31" s="21">
        <v>3</v>
      </c>
      <c r="BR31" s="20"/>
      <c r="BS31" s="21">
        <v>22</v>
      </c>
      <c r="BT31" s="20"/>
      <c r="BU31" s="20"/>
      <c r="BV31" s="20"/>
      <c r="BW31" s="20"/>
      <c r="BX31" s="20"/>
      <c r="BY31" s="21">
        <v>1</v>
      </c>
      <c r="BZ31" s="20"/>
      <c r="CA31" s="21">
        <v>1</v>
      </c>
      <c r="CB31" s="20"/>
      <c r="CC31" s="21">
        <v>14</v>
      </c>
      <c r="CD31" s="20"/>
      <c r="CE31" s="21">
        <v>8</v>
      </c>
      <c r="CF31" s="20"/>
      <c r="CG31" s="21">
        <v>4</v>
      </c>
      <c r="CH31" s="20"/>
      <c r="CI31" s="21">
        <v>10</v>
      </c>
      <c r="CJ31" s="20"/>
      <c r="CK31" s="21">
        <v>26</v>
      </c>
      <c r="CL31" s="20"/>
      <c r="CM31" s="21">
        <v>6</v>
      </c>
      <c r="CN31" s="20"/>
      <c r="CO31" s="21">
        <v>6</v>
      </c>
      <c r="CP31" s="20"/>
      <c r="CQ31" s="21">
        <v>14</v>
      </c>
      <c r="CR31" s="20"/>
      <c r="CS31" s="21">
        <v>9</v>
      </c>
      <c r="CT31" s="20"/>
      <c r="CU31" s="21">
        <v>2</v>
      </c>
      <c r="CV31" s="20"/>
      <c r="CW31" s="21">
        <v>6</v>
      </c>
      <c r="CX31" s="20"/>
      <c r="CY31" s="20"/>
      <c r="CZ31" s="20"/>
      <c r="DA31" s="21">
        <v>13</v>
      </c>
      <c r="DB31" s="20"/>
      <c r="DC31" s="21">
        <v>2</v>
      </c>
      <c r="DD31" s="20"/>
      <c r="DE31" s="21">
        <v>6</v>
      </c>
      <c r="DF31" s="20"/>
      <c r="DG31" s="21">
        <v>14</v>
      </c>
      <c r="DH31" s="20"/>
      <c r="DI31" s="21">
        <v>8</v>
      </c>
      <c r="DJ31" s="20"/>
      <c r="DK31" s="21">
        <v>3</v>
      </c>
      <c r="DL31" s="20"/>
      <c r="DM31" s="21">
        <v>30</v>
      </c>
      <c r="DN31" s="20"/>
      <c r="DO31" s="21">
        <v>8</v>
      </c>
      <c r="DP31" s="20"/>
      <c r="DQ31" s="21">
        <v>7</v>
      </c>
      <c r="DR31" s="20"/>
      <c r="DS31" s="21">
        <v>9</v>
      </c>
      <c r="DT31" s="20"/>
      <c r="DU31" s="21">
        <v>18</v>
      </c>
      <c r="DV31" s="20"/>
      <c r="DW31" s="21">
        <v>27</v>
      </c>
      <c r="DX31" s="20"/>
      <c r="DY31" s="21">
        <v>8</v>
      </c>
      <c r="DZ31" s="20"/>
      <c r="EA31" s="21">
        <v>13</v>
      </c>
      <c r="EB31" s="20"/>
      <c r="EC31" s="21">
        <v>18</v>
      </c>
      <c r="ED31" s="20"/>
      <c r="EE31" s="21">
        <v>16</v>
      </c>
      <c r="EF31" s="20"/>
      <c r="EG31" s="21">
        <v>2</v>
      </c>
      <c r="EH31" s="20"/>
      <c r="EI31" s="21">
        <v>16</v>
      </c>
      <c r="EJ31" s="20"/>
      <c r="EK31" s="21">
        <v>5</v>
      </c>
      <c r="EL31" s="20"/>
      <c r="EM31" s="21">
        <v>9</v>
      </c>
      <c r="EN31" s="20"/>
      <c r="EO31" s="21">
        <v>9</v>
      </c>
      <c r="EP31" s="20"/>
      <c r="EQ31" s="20"/>
      <c r="ER31" s="20"/>
      <c r="ES31" s="21">
        <v>10</v>
      </c>
      <c r="ET31" s="20"/>
      <c r="EU31" s="21">
        <v>3</v>
      </c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1">
        <v>1</v>
      </c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</row>
    <row r="32" spans="1:201" ht="11.1" customHeight="1" x14ac:dyDescent="0.2">
      <c r="A32" s="19" t="s">
        <v>211</v>
      </c>
      <c r="B32" s="22">
        <v>1021</v>
      </c>
      <c r="C32" s="20"/>
      <c r="D32" s="21">
        <v>132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1">
        <v>8</v>
      </c>
      <c r="W32" s="21">
        <v>51</v>
      </c>
      <c r="X32" s="20"/>
      <c r="Y32" s="20"/>
      <c r="Z32" s="20"/>
      <c r="AA32" s="21">
        <v>2</v>
      </c>
      <c r="AB32" s="20"/>
      <c r="AC32" s="20"/>
      <c r="AD32" s="21">
        <v>1</v>
      </c>
      <c r="AE32" s="21">
        <v>1</v>
      </c>
      <c r="AF32" s="20"/>
      <c r="AG32" s="20"/>
      <c r="AH32" s="20"/>
      <c r="AI32" s="21">
        <v>2</v>
      </c>
      <c r="AJ32" s="20"/>
      <c r="AK32" s="20"/>
      <c r="AL32" s="20"/>
      <c r="AM32" s="20"/>
      <c r="AN32" s="21">
        <v>61</v>
      </c>
      <c r="AO32" s="21">
        <v>915</v>
      </c>
      <c r="AP32" s="20"/>
      <c r="AQ32" s="20"/>
      <c r="AR32" s="20"/>
      <c r="AS32" s="20"/>
      <c r="AT32" s="20"/>
      <c r="AU32" s="20"/>
      <c r="AV32" s="21">
        <v>2</v>
      </c>
      <c r="AW32" s="21">
        <v>107</v>
      </c>
      <c r="AX32" s="20"/>
      <c r="AY32" s="20"/>
      <c r="AZ32" s="20"/>
      <c r="BA32" s="21">
        <v>1</v>
      </c>
      <c r="BB32" s="20"/>
      <c r="BC32" s="21">
        <v>1</v>
      </c>
      <c r="BD32" s="20"/>
      <c r="BE32" s="21">
        <v>63</v>
      </c>
      <c r="BF32" s="20"/>
      <c r="BG32" s="20"/>
      <c r="BH32" s="20"/>
      <c r="BI32" s="20"/>
      <c r="BJ32" s="20"/>
      <c r="BK32" s="20"/>
      <c r="BL32" s="20"/>
      <c r="BM32" s="20"/>
      <c r="BN32" s="20"/>
      <c r="BO32" s="21">
        <v>33</v>
      </c>
      <c r="BP32" s="21">
        <v>11</v>
      </c>
      <c r="BQ32" s="21">
        <v>106</v>
      </c>
      <c r="BR32" s="20"/>
      <c r="BS32" s="21">
        <v>2</v>
      </c>
      <c r="BT32" s="20"/>
      <c r="BU32" s="20"/>
      <c r="BV32" s="20"/>
      <c r="BW32" s="20"/>
      <c r="BX32" s="20"/>
      <c r="BY32" s="21">
        <v>34</v>
      </c>
      <c r="BZ32" s="20"/>
      <c r="CA32" s="20"/>
      <c r="CB32" s="20"/>
      <c r="CC32" s="21">
        <v>86</v>
      </c>
      <c r="CD32" s="20"/>
      <c r="CE32" s="21">
        <v>38</v>
      </c>
      <c r="CF32" s="20"/>
      <c r="CG32" s="21">
        <v>32</v>
      </c>
      <c r="CH32" s="20"/>
      <c r="CI32" s="21">
        <v>32</v>
      </c>
      <c r="CJ32" s="20"/>
      <c r="CK32" s="21">
        <v>41</v>
      </c>
      <c r="CL32" s="20"/>
      <c r="CM32" s="21">
        <v>13</v>
      </c>
      <c r="CN32" s="20"/>
      <c r="CO32" s="21">
        <v>62</v>
      </c>
      <c r="CP32" s="20"/>
      <c r="CQ32" s="21">
        <v>74</v>
      </c>
      <c r="CR32" s="20"/>
      <c r="CS32" s="21">
        <v>27</v>
      </c>
      <c r="CT32" s="20"/>
      <c r="CU32" s="21">
        <v>64</v>
      </c>
      <c r="CV32" s="20"/>
      <c r="CW32" s="21">
        <v>52</v>
      </c>
      <c r="CX32" s="20"/>
      <c r="CY32" s="21">
        <v>37</v>
      </c>
      <c r="CZ32" s="20"/>
      <c r="DA32" s="21">
        <v>83</v>
      </c>
      <c r="DB32" s="20"/>
      <c r="DC32" s="21">
        <v>117</v>
      </c>
      <c r="DD32" s="20"/>
      <c r="DE32" s="21">
        <v>21</v>
      </c>
      <c r="DF32" s="20"/>
      <c r="DG32" s="21">
        <v>120</v>
      </c>
      <c r="DH32" s="20"/>
      <c r="DI32" s="21">
        <v>99</v>
      </c>
      <c r="DJ32" s="20"/>
      <c r="DK32" s="21">
        <v>26</v>
      </c>
      <c r="DL32" s="20"/>
      <c r="DM32" s="21">
        <v>158</v>
      </c>
      <c r="DN32" s="20"/>
      <c r="DO32" s="21">
        <v>65</v>
      </c>
      <c r="DP32" s="20"/>
      <c r="DQ32" s="21">
        <v>71</v>
      </c>
      <c r="DR32" s="20"/>
      <c r="DS32" s="21">
        <v>35</v>
      </c>
      <c r="DT32" s="20"/>
      <c r="DU32" s="21">
        <v>55</v>
      </c>
      <c r="DV32" s="20"/>
      <c r="DW32" s="21">
        <v>105</v>
      </c>
      <c r="DX32" s="20"/>
      <c r="DY32" s="21">
        <v>25</v>
      </c>
      <c r="DZ32" s="20"/>
      <c r="EA32" s="21">
        <v>61</v>
      </c>
      <c r="EB32" s="20"/>
      <c r="EC32" s="21">
        <v>107</v>
      </c>
      <c r="ED32" s="20"/>
      <c r="EE32" s="21">
        <v>69</v>
      </c>
      <c r="EF32" s="20"/>
      <c r="EG32" s="21">
        <v>30</v>
      </c>
      <c r="EH32" s="20"/>
      <c r="EI32" s="21">
        <v>88</v>
      </c>
      <c r="EJ32" s="20"/>
      <c r="EK32" s="21">
        <v>121</v>
      </c>
      <c r="EL32" s="20"/>
      <c r="EM32" s="21">
        <v>67</v>
      </c>
      <c r="EN32" s="20"/>
      <c r="EO32" s="21">
        <v>49</v>
      </c>
      <c r="EP32" s="20"/>
      <c r="EQ32" s="20"/>
      <c r="ER32" s="21">
        <v>1</v>
      </c>
      <c r="ES32" s="21">
        <v>42</v>
      </c>
      <c r="ET32" s="20"/>
      <c r="EU32" s="21">
        <v>56</v>
      </c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1">
        <v>4</v>
      </c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</row>
    <row r="33" spans="1:201" ht="11.1" customHeight="1" x14ac:dyDescent="0.2">
      <c r="A33" s="19" t="s">
        <v>212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1">
        <v>14</v>
      </c>
      <c r="W33" s="20"/>
      <c r="X33" s="20"/>
      <c r="Y33" s="20"/>
      <c r="Z33" s="20"/>
      <c r="AA33" s="20"/>
      <c r="AB33" s="20"/>
      <c r="AC33" s="20"/>
      <c r="AD33" s="21">
        <v>10</v>
      </c>
      <c r="AE33" s="21">
        <v>24</v>
      </c>
      <c r="AF33" s="20"/>
      <c r="AG33" s="20"/>
      <c r="AH33" s="20"/>
      <c r="AI33" s="20"/>
      <c r="AJ33" s="20"/>
      <c r="AK33" s="20"/>
      <c r="AL33" s="20"/>
      <c r="AM33" s="21">
        <v>2</v>
      </c>
      <c r="AN33" s="20"/>
      <c r="AO33" s="20"/>
      <c r="AP33" s="20"/>
      <c r="AQ33" s="20"/>
      <c r="AR33" s="20"/>
      <c r="AS33" s="20"/>
      <c r="AT33" s="20"/>
      <c r="AU33" s="20"/>
      <c r="AV33" s="20"/>
      <c r="AW33" s="21">
        <v>3</v>
      </c>
      <c r="AX33" s="20"/>
      <c r="AY33" s="20"/>
      <c r="AZ33" s="20"/>
      <c r="BA33" s="20"/>
      <c r="BB33" s="21">
        <v>8</v>
      </c>
      <c r="BC33" s="21">
        <v>31</v>
      </c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1">
        <v>1</v>
      </c>
      <c r="BR33" s="21">
        <v>2</v>
      </c>
      <c r="BS33" s="21">
        <v>2</v>
      </c>
      <c r="BT33" s="20"/>
      <c r="BU33" s="20"/>
      <c r="BV33" s="20"/>
      <c r="BW33" s="20"/>
      <c r="BX33" s="20"/>
      <c r="BY33" s="21">
        <v>2</v>
      </c>
      <c r="BZ33" s="20"/>
      <c r="CA33" s="20"/>
      <c r="CB33" s="20"/>
      <c r="CC33" s="20"/>
      <c r="CD33" s="20"/>
      <c r="CE33" s="20"/>
      <c r="CF33" s="20"/>
      <c r="CG33" s="21">
        <v>2</v>
      </c>
      <c r="CH33" s="20"/>
      <c r="CI33" s="20"/>
      <c r="CJ33" s="20"/>
      <c r="CK33" s="21">
        <v>2</v>
      </c>
      <c r="CL33" s="20"/>
      <c r="CM33" s="21">
        <v>3</v>
      </c>
      <c r="CN33" s="20"/>
      <c r="CO33" s="21">
        <v>2</v>
      </c>
      <c r="CP33" s="20"/>
      <c r="CQ33" s="21">
        <v>2</v>
      </c>
      <c r="CR33" s="20"/>
      <c r="CS33" s="21">
        <v>2</v>
      </c>
      <c r="CT33" s="20"/>
      <c r="CU33" s="21">
        <v>10</v>
      </c>
      <c r="CV33" s="20"/>
      <c r="CW33" s="21">
        <v>2</v>
      </c>
      <c r="CX33" s="20"/>
      <c r="CY33" s="20"/>
      <c r="CZ33" s="20"/>
      <c r="DA33" s="20"/>
      <c r="DB33" s="20"/>
      <c r="DC33" s="21">
        <v>2</v>
      </c>
      <c r="DD33" s="20"/>
      <c r="DE33" s="20"/>
      <c r="DF33" s="20"/>
      <c r="DG33" s="20"/>
      <c r="DH33" s="20"/>
      <c r="DI33" s="21">
        <v>8</v>
      </c>
      <c r="DJ33" s="20"/>
      <c r="DK33" s="20"/>
      <c r="DL33" s="20"/>
      <c r="DM33" s="20"/>
      <c r="DN33" s="20"/>
      <c r="DO33" s="20"/>
      <c r="DP33" s="20"/>
      <c r="DQ33" s="21">
        <v>2</v>
      </c>
      <c r="DR33" s="20"/>
      <c r="DS33" s="20"/>
      <c r="DT33" s="20"/>
      <c r="DU33" s="21">
        <v>3</v>
      </c>
      <c r="DV33" s="20"/>
      <c r="DW33" s="20"/>
      <c r="DX33" s="20"/>
      <c r="DY33" s="20"/>
      <c r="DZ33" s="20"/>
      <c r="EA33" s="21">
        <v>4</v>
      </c>
      <c r="EB33" s="20"/>
      <c r="EC33" s="21">
        <v>6</v>
      </c>
      <c r="ED33" s="20"/>
      <c r="EE33" s="21">
        <v>3</v>
      </c>
      <c r="EF33" s="20"/>
      <c r="EG33" s="20"/>
      <c r="EH33" s="20"/>
      <c r="EI33" s="21">
        <v>9</v>
      </c>
      <c r="EJ33" s="20"/>
      <c r="EK33" s="21">
        <v>4</v>
      </c>
      <c r="EL33" s="20"/>
      <c r="EM33" s="21">
        <v>5</v>
      </c>
      <c r="EN33" s="20"/>
      <c r="EO33" s="21">
        <v>10</v>
      </c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</row>
    <row r="34" spans="1:201" ht="11.1" customHeight="1" x14ac:dyDescent="0.2">
      <c r="A34" s="19" t="s">
        <v>213</v>
      </c>
      <c r="B34" s="22">
        <v>1959</v>
      </c>
      <c r="C34" s="20"/>
      <c r="D34" s="22">
        <v>1434</v>
      </c>
      <c r="E34" s="20"/>
      <c r="F34" s="20"/>
      <c r="G34" s="20"/>
      <c r="H34" s="20"/>
      <c r="I34" s="20"/>
      <c r="J34" s="20"/>
      <c r="K34" s="20"/>
      <c r="L34" s="21">
        <v>214</v>
      </c>
      <c r="M34" s="20"/>
      <c r="N34" s="21">
        <v>2</v>
      </c>
      <c r="O34" s="20"/>
      <c r="P34" s="20"/>
      <c r="Q34" s="20"/>
      <c r="R34" s="20"/>
      <c r="S34" s="20"/>
      <c r="T34" s="20"/>
      <c r="U34" s="20"/>
      <c r="V34" s="21">
        <v>151</v>
      </c>
      <c r="W34" s="22">
        <v>3290</v>
      </c>
      <c r="X34" s="20"/>
      <c r="Y34" s="21">
        <v>5</v>
      </c>
      <c r="Z34" s="20"/>
      <c r="AA34" s="21">
        <v>31</v>
      </c>
      <c r="AB34" s="21">
        <v>2</v>
      </c>
      <c r="AC34" s="21">
        <v>26</v>
      </c>
      <c r="AD34" s="21">
        <v>1</v>
      </c>
      <c r="AE34" s="21">
        <v>10</v>
      </c>
      <c r="AF34" s="20"/>
      <c r="AG34" s="22">
        <v>1180</v>
      </c>
      <c r="AH34" s="21">
        <v>633</v>
      </c>
      <c r="AI34" s="21">
        <v>847</v>
      </c>
      <c r="AJ34" s="21">
        <v>350</v>
      </c>
      <c r="AK34" s="22">
        <v>2355</v>
      </c>
      <c r="AL34" s="20"/>
      <c r="AM34" s="20"/>
      <c r="AN34" s="21">
        <v>151</v>
      </c>
      <c r="AO34" s="22">
        <v>2801</v>
      </c>
      <c r="AP34" s="20"/>
      <c r="AQ34" s="20"/>
      <c r="AR34" s="20"/>
      <c r="AS34" s="20"/>
      <c r="AT34" s="20"/>
      <c r="AU34" s="20"/>
      <c r="AV34" s="21">
        <v>22</v>
      </c>
      <c r="AW34" s="21">
        <v>868</v>
      </c>
      <c r="AX34" s="20"/>
      <c r="AY34" s="21">
        <v>8</v>
      </c>
      <c r="AZ34" s="21">
        <v>3</v>
      </c>
      <c r="BA34" s="22">
        <v>1036</v>
      </c>
      <c r="BB34" s="21">
        <v>61</v>
      </c>
      <c r="BC34" s="21">
        <v>301</v>
      </c>
      <c r="BD34" s="20"/>
      <c r="BE34" s="21">
        <v>630</v>
      </c>
      <c r="BF34" s="20"/>
      <c r="BG34" s="20"/>
      <c r="BH34" s="20"/>
      <c r="BI34" s="20"/>
      <c r="BJ34" s="20"/>
      <c r="BK34" s="21">
        <v>351</v>
      </c>
      <c r="BL34" s="20"/>
      <c r="BM34" s="20"/>
      <c r="BN34" s="20"/>
      <c r="BO34" s="21">
        <v>555</v>
      </c>
      <c r="BP34" s="21">
        <v>44</v>
      </c>
      <c r="BQ34" s="21">
        <v>433</v>
      </c>
      <c r="BR34" s="21">
        <v>37</v>
      </c>
      <c r="BS34" s="21">
        <v>586</v>
      </c>
      <c r="BT34" s="20"/>
      <c r="BU34" s="20"/>
      <c r="BV34" s="20"/>
      <c r="BW34" s="21">
        <v>20</v>
      </c>
      <c r="BX34" s="21">
        <v>14</v>
      </c>
      <c r="BY34" s="21">
        <v>196</v>
      </c>
      <c r="BZ34" s="20"/>
      <c r="CA34" s="21">
        <v>99</v>
      </c>
      <c r="CB34" s="20"/>
      <c r="CC34" s="21">
        <v>592</v>
      </c>
      <c r="CD34" s="20"/>
      <c r="CE34" s="21">
        <v>946</v>
      </c>
      <c r="CF34" s="20"/>
      <c r="CG34" s="21">
        <v>580</v>
      </c>
      <c r="CH34" s="20"/>
      <c r="CI34" s="21">
        <v>379</v>
      </c>
      <c r="CJ34" s="20"/>
      <c r="CK34" s="21">
        <v>526</v>
      </c>
      <c r="CL34" s="20"/>
      <c r="CM34" s="21">
        <v>408</v>
      </c>
      <c r="CN34" s="20"/>
      <c r="CO34" s="22">
        <v>1045</v>
      </c>
      <c r="CP34" s="20"/>
      <c r="CQ34" s="21">
        <v>294</v>
      </c>
      <c r="CR34" s="20"/>
      <c r="CS34" s="21">
        <v>550</v>
      </c>
      <c r="CT34" s="20"/>
      <c r="CU34" s="21">
        <v>551</v>
      </c>
      <c r="CV34" s="20"/>
      <c r="CW34" s="21">
        <v>590</v>
      </c>
      <c r="CX34" s="20"/>
      <c r="CY34" s="21">
        <v>538</v>
      </c>
      <c r="CZ34" s="21">
        <v>1</v>
      </c>
      <c r="DA34" s="21">
        <v>715</v>
      </c>
      <c r="DB34" s="20"/>
      <c r="DC34" s="21">
        <v>434</v>
      </c>
      <c r="DD34" s="20"/>
      <c r="DE34" s="21">
        <v>396</v>
      </c>
      <c r="DF34" s="20"/>
      <c r="DG34" s="21">
        <v>804</v>
      </c>
      <c r="DH34" s="20"/>
      <c r="DI34" s="21">
        <v>878</v>
      </c>
      <c r="DJ34" s="20"/>
      <c r="DK34" s="21">
        <v>588</v>
      </c>
      <c r="DL34" s="20"/>
      <c r="DM34" s="22">
        <v>1359</v>
      </c>
      <c r="DN34" s="20"/>
      <c r="DO34" s="21">
        <v>530</v>
      </c>
      <c r="DP34" s="20"/>
      <c r="DQ34" s="21">
        <v>548</v>
      </c>
      <c r="DR34" s="20"/>
      <c r="DS34" s="21">
        <v>639</v>
      </c>
      <c r="DT34" s="20"/>
      <c r="DU34" s="21">
        <v>787</v>
      </c>
      <c r="DV34" s="20"/>
      <c r="DW34" s="22">
        <v>1053</v>
      </c>
      <c r="DX34" s="20"/>
      <c r="DY34" s="21">
        <v>515</v>
      </c>
      <c r="DZ34" s="20"/>
      <c r="EA34" s="21">
        <v>350</v>
      </c>
      <c r="EB34" s="21">
        <v>2</v>
      </c>
      <c r="EC34" s="22">
        <v>1116</v>
      </c>
      <c r="ED34" s="20"/>
      <c r="EE34" s="21">
        <v>959</v>
      </c>
      <c r="EF34" s="20"/>
      <c r="EG34" s="21">
        <v>659</v>
      </c>
      <c r="EH34" s="20"/>
      <c r="EI34" s="21">
        <v>927</v>
      </c>
      <c r="EJ34" s="20"/>
      <c r="EK34" s="21">
        <v>610</v>
      </c>
      <c r="EL34" s="21">
        <v>4</v>
      </c>
      <c r="EM34" s="21">
        <v>317</v>
      </c>
      <c r="EN34" s="20"/>
      <c r="EO34" s="21">
        <v>658</v>
      </c>
      <c r="EP34" s="20"/>
      <c r="EQ34" s="20"/>
      <c r="ER34" s="21">
        <v>22</v>
      </c>
      <c r="ES34" s="21">
        <v>522</v>
      </c>
      <c r="ET34" s="20"/>
      <c r="EU34" s="21">
        <v>262</v>
      </c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1">
        <v>13</v>
      </c>
      <c r="FH34" s="20"/>
      <c r="FI34" s="21">
        <v>20</v>
      </c>
      <c r="FJ34" s="20"/>
      <c r="FK34" s="21">
        <v>39</v>
      </c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</row>
    <row r="35" spans="1:201" ht="11.1" customHeight="1" x14ac:dyDescent="0.2">
      <c r="A35" s="19" t="s">
        <v>214</v>
      </c>
      <c r="B35" s="21">
        <v>13</v>
      </c>
      <c r="C35" s="20"/>
      <c r="D35" s="21">
        <v>295</v>
      </c>
      <c r="E35" s="20"/>
      <c r="F35" s="20"/>
      <c r="G35" s="20"/>
      <c r="H35" s="20"/>
      <c r="I35" s="20"/>
      <c r="J35" s="20"/>
      <c r="K35" s="20"/>
      <c r="L35" s="21">
        <v>52</v>
      </c>
      <c r="M35" s="20"/>
      <c r="N35" s="20"/>
      <c r="O35" s="20"/>
      <c r="P35" s="20"/>
      <c r="Q35" s="20"/>
      <c r="R35" s="20"/>
      <c r="S35" s="20"/>
      <c r="T35" s="20"/>
      <c r="U35" s="20"/>
      <c r="V35" s="21">
        <v>180</v>
      </c>
      <c r="W35" s="21">
        <v>17</v>
      </c>
      <c r="X35" s="20"/>
      <c r="Y35" s="20"/>
      <c r="Z35" s="20"/>
      <c r="AA35" s="20"/>
      <c r="AB35" s="21">
        <v>2</v>
      </c>
      <c r="AC35" s="21">
        <v>2</v>
      </c>
      <c r="AD35" s="21">
        <v>7</v>
      </c>
      <c r="AE35" s="21">
        <v>8</v>
      </c>
      <c r="AF35" s="20"/>
      <c r="AG35" s="20"/>
      <c r="AH35" s="20"/>
      <c r="AI35" s="20"/>
      <c r="AJ35" s="20"/>
      <c r="AK35" s="20"/>
      <c r="AL35" s="20"/>
      <c r="AM35" s="20"/>
      <c r="AN35" s="20"/>
      <c r="AO35" s="21">
        <v>13</v>
      </c>
      <c r="AP35" s="20"/>
      <c r="AQ35" s="20"/>
      <c r="AR35" s="20"/>
      <c r="AS35" s="20"/>
      <c r="AT35" s="20"/>
      <c r="AU35" s="20"/>
      <c r="AV35" s="20"/>
      <c r="AW35" s="21">
        <v>69</v>
      </c>
      <c r="AX35" s="20"/>
      <c r="AY35" s="21">
        <v>2</v>
      </c>
      <c r="AZ35" s="20"/>
      <c r="BA35" s="21">
        <v>5</v>
      </c>
      <c r="BB35" s="21">
        <v>4</v>
      </c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1">
        <v>9</v>
      </c>
      <c r="BR35" s="20"/>
      <c r="BS35" s="21">
        <v>3</v>
      </c>
      <c r="BT35" s="20"/>
      <c r="BU35" s="20"/>
      <c r="BV35" s="20"/>
      <c r="BW35" s="21">
        <v>1</v>
      </c>
      <c r="BX35" s="20"/>
      <c r="BY35" s="21">
        <v>2</v>
      </c>
      <c r="BZ35" s="20"/>
      <c r="CA35" s="20"/>
      <c r="CB35" s="20"/>
      <c r="CC35" s="21">
        <v>11</v>
      </c>
      <c r="CD35" s="20"/>
      <c r="CE35" s="21">
        <v>9</v>
      </c>
      <c r="CF35" s="20"/>
      <c r="CG35" s="21">
        <v>4</v>
      </c>
      <c r="CH35" s="20"/>
      <c r="CI35" s="21">
        <v>2</v>
      </c>
      <c r="CJ35" s="20"/>
      <c r="CK35" s="21">
        <v>5</v>
      </c>
      <c r="CL35" s="20"/>
      <c r="CM35" s="20"/>
      <c r="CN35" s="20"/>
      <c r="CO35" s="21">
        <v>3</v>
      </c>
      <c r="CP35" s="20"/>
      <c r="CQ35" s="21">
        <v>3</v>
      </c>
      <c r="CR35" s="20"/>
      <c r="CS35" s="21">
        <v>2</v>
      </c>
      <c r="CT35" s="20"/>
      <c r="CU35" s="21">
        <v>2</v>
      </c>
      <c r="CV35" s="20"/>
      <c r="CW35" s="21">
        <v>4</v>
      </c>
      <c r="CX35" s="20"/>
      <c r="CY35" s="20"/>
      <c r="CZ35" s="20"/>
      <c r="DA35" s="21">
        <v>15</v>
      </c>
      <c r="DB35" s="20"/>
      <c r="DC35" s="20"/>
      <c r="DD35" s="20"/>
      <c r="DE35" s="21">
        <v>2</v>
      </c>
      <c r="DF35" s="20"/>
      <c r="DG35" s="21">
        <v>14</v>
      </c>
      <c r="DH35" s="20"/>
      <c r="DI35" s="20"/>
      <c r="DJ35" s="20"/>
      <c r="DK35" s="20"/>
      <c r="DL35" s="20"/>
      <c r="DM35" s="21">
        <v>20</v>
      </c>
      <c r="DN35" s="20"/>
      <c r="DO35" s="21">
        <v>4</v>
      </c>
      <c r="DP35" s="20"/>
      <c r="DQ35" s="21">
        <v>5</v>
      </c>
      <c r="DR35" s="20"/>
      <c r="DS35" s="21">
        <v>2</v>
      </c>
      <c r="DT35" s="20"/>
      <c r="DU35" s="21">
        <v>2</v>
      </c>
      <c r="DV35" s="20"/>
      <c r="DW35" s="21">
        <v>2</v>
      </c>
      <c r="DX35" s="20"/>
      <c r="DY35" s="21">
        <v>2</v>
      </c>
      <c r="DZ35" s="20"/>
      <c r="EA35" s="21">
        <v>2</v>
      </c>
      <c r="EB35" s="20"/>
      <c r="EC35" s="21">
        <v>8</v>
      </c>
      <c r="ED35" s="20"/>
      <c r="EE35" s="21">
        <v>7</v>
      </c>
      <c r="EF35" s="20"/>
      <c r="EG35" s="21">
        <v>9</v>
      </c>
      <c r="EH35" s="20"/>
      <c r="EI35" s="21">
        <v>4</v>
      </c>
      <c r="EJ35" s="20"/>
      <c r="EK35" s="21">
        <v>2</v>
      </c>
      <c r="EL35" s="20"/>
      <c r="EM35" s="21">
        <v>7</v>
      </c>
      <c r="EN35" s="20"/>
      <c r="EO35" s="21">
        <v>3</v>
      </c>
      <c r="EP35" s="20"/>
      <c r="EQ35" s="20"/>
      <c r="ER35" s="21">
        <v>23</v>
      </c>
      <c r="ES35" s="20"/>
      <c r="ET35" s="20"/>
      <c r="EU35" s="21">
        <v>2</v>
      </c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</row>
    <row r="36" spans="1:201" ht="11.1" customHeight="1" x14ac:dyDescent="0.2">
      <c r="A36" s="19" t="s">
        <v>215</v>
      </c>
      <c r="B36" s="21">
        <v>958</v>
      </c>
      <c r="C36" s="20"/>
      <c r="D36" s="21">
        <v>3</v>
      </c>
      <c r="E36" s="20"/>
      <c r="F36" s="20"/>
      <c r="G36" s="20"/>
      <c r="H36" s="20"/>
      <c r="I36" s="20"/>
      <c r="J36" s="20"/>
      <c r="K36" s="20"/>
      <c r="L36" s="21">
        <v>21</v>
      </c>
      <c r="M36" s="20"/>
      <c r="N36" s="20"/>
      <c r="O36" s="20"/>
      <c r="P36" s="20"/>
      <c r="Q36" s="20"/>
      <c r="R36" s="20"/>
      <c r="S36" s="20"/>
      <c r="T36" s="20"/>
      <c r="U36" s="20"/>
      <c r="V36" s="21">
        <v>251</v>
      </c>
      <c r="W36" s="21">
        <v>62</v>
      </c>
      <c r="X36" s="20"/>
      <c r="Y36" s="20"/>
      <c r="Z36" s="20"/>
      <c r="AA36" s="20"/>
      <c r="AB36" s="21">
        <v>767</v>
      </c>
      <c r="AC36" s="22">
        <v>2045</v>
      </c>
      <c r="AD36" s="21">
        <v>272</v>
      </c>
      <c r="AE36" s="21">
        <v>367</v>
      </c>
      <c r="AF36" s="20"/>
      <c r="AG36" s="20"/>
      <c r="AH36" s="20"/>
      <c r="AI36" s="20"/>
      <c r="AJ36" s="20"/>
      <c r="AK36" s="20"/>
      <c r="AL36" s="20"/>
      <c r="AM36" s="20"/>
      <c r="AN36" s="21">
        <v>4</v>
      </c>
      <c r="AO36" s="21">
        <v>267</v>
      </c>
      <c r="AP36" s="20"/>
      <c r="AQ36" s="20"/>
      <c r="AR36" s="20"/>
      <c r="AS36" s="20"/>
      <c r="AT36" s="20"/>
      <c r="AU36" s="20"/>
      <c r="AV36" s="21">
        <v>63</v>
      </c>
      <c r="AW36" s="21">
        <v>764</v>
      </c>
      <c r="AX36" s="20"/>
      <c r="AY36" s="20"/>
      <c r="AZ36" s="20"/>
      <c r="BA36" s="20"/>
      <c r="BB36" s="21">
        <v>4</v>
      </c>
      <c r="BC36" s="21">
        <v>16</v>
      </c>
      <c r="BD36" s="20"/>
      <c r="BE36" s="21">
        <v>9</v>
      </c>
      <c r="BF36" s="20"/>
      <c r="BG36" s="20"/>
      <c r="BH36" s="20"/>
      <c r="BI36" s="20"/>
      <c r="BJ36" s="20"/>
      <c r="BK36" s="20"/>
      <c r="BL36" s="20"/>
      <c r="BM36" s="20"/>
      <c r="BN36" s="20"/>
      <c r="BO36" s="21">
        <v>98</v>
      </c>
      <c r="BP36" s="21">
        <v>4</v>
      </c>
      <c r="BQ36" s="21">
        <v>29</v>
      </c>
      <c r="BR36" s="21">
        <v>32</v>
      </c>
      <c r="BS36" s="21">
        <v>319</v>
      </c>
      <c r="BT36" s="20"/>
      <c r="BU36" s="20"/>
      <c r="BV36" s="20"/>
      <c r="BW36" s="21">
        <v>69</v>
      </c>
      <c r="BX36" s="20"/>
      <c r="BY36" s="21">
        <v>1</v>
      </c>
      <c r="BZ36" s="20"/>
      <c r="CA36" s="20"/>
      <c r="CB36" s="20"/>
      <c r="CC36" s="21">
        <v>35</v>
      </c>
      <c r="CD36" s="20"/>
      <c r="CE36" s="21">
        <v>42</v>
      </c>
      <c r="CF36" s="20"/>
      <c r="CG36" s="21">
        <v>35</v>
      </c>
      <c r="CH36" s="20"/>
      <c r="CI36" s="21">
        <v>20</v>
      </c>
      <c r="CJ36" s="20"/>
      <c r="CK36" s="21">
        <v>14</v>
      </c>
      <c r="CL36" s="20"/>
      <c r="CM36" s="21">
        <v>22</v>
      </c>
      <c r="CN36" s="20"/>
      <c r="CO36" s="21">
        <v>176</v>
      </c>
      <c r="CP36" s="20"/>
      <c r="CQ36" s="21">
        <v>34</v>
      </c>
      <c r="CR36" s="20"/>
      <c r="CS36" s="21">
        <v>28</v>
      </c>
      <c r="CT36" s="20"/>
      <c r="CU36" s="21">
        <v>38</v>
      </c>
      <c r="CV36" s="20"/>
      <c r="CW36" s="21">
        <v>12</v>
      </c>
      <c r="CX36" s="20"/>
      <c r="CY36" s="21">
        <v>23</v>
      </c>
      <c r="CZ36" s="21">
        <v>1</v>
      </c>
      <c r="DA36" s="21">
        <v>121</v>
      </c>
      <c r="DB36" s="20"/>
      <c r="DC36" s="21">
        <v>12</v>
      </c>
      <c r="DD36" s="20"/>
      <c r="DE36" s="21">
        <v>9</v>
      </c>
      <c r="DF36" s="20"/>
      <c r="DG36" s="21">
        <v>50</v>
      </c>
      <c r="DH36" s="20"/>
      <c r="DI36" s="21">
        <v>106</v>
      </c>
      <c r="DJ36" s="20"/>
      <c r="DK36" s="21">
        <v>39</v>
      </c>
      <c r="DL36" s="20"/>
      <c r="DM36" s="21">
        <v>509</v>
      </c>
      <c r="DN36" s="20"/>
      <c r="DO36" s="21">
        <v>61</v>
      </c>
      <c r="DP36" s="20"/>
      <c r="DQ36" s="21">
        <v>82</v>
      </c>
      <c r="DR36" s="20"/>
      <c r="DS36" s="21">
        <v>37</v>
      </c>
      <c r="DT36" s="20"/>
      <c r="DU36" s="21">
        <v>80</v>
      </c>
      <c r="DV36" s="20"/>
      <c r="DW36" s="21">
        <v>116</v>
      </c>
      <c r="DX36" s="20"/>
      <c r="DY36" s="21">
        <v>20</v>
      </c>
      <c r="DZ36" s="20"/>
      <c r="EA36" s="21">
        <v>59</v>
      </c>
      <c r="EB36" s="20"/>
      <c r="EC36" s="21">
        <v>195</v>
      </c>
      <c r="ED36" s="20"/>
      <c r="EE36" s="21">
        <v>129</v>
      </c>
      <c r="EF36" s="20"/>
      <c r="EG36" s="21">
        <v>60</v>
      </c>
      <c r="EH36" s="20"/>
      <c r="EI36" s="21">
        <v>35</v>
      </c>
      <c r="EJ36" s="20"/>
      <c r="EK36" s="21">
        <v>34</v>
      </c>
      <c r="EL36" s="20"/>
      <c r="EM36" s="21">
        <v>60</v>
      </c>
      <c r="EN36" s="20"/>
      <c r="EO36" s="21">
        <v>148</v>
      </c>
      <c r="EP36" s="20"/>
      <c r="EQ36" s="20"/>
      <c r="ER36" s="21">
        <v>14</v>
      </c>
      <c r="ES36" s="21">
        <v>42</v>
      </c>
      <c r="ET36" s="20"/>
      <c r="EU36" s="21">
        <v>38</v>
      </c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1">
        <v>1</v>
      </c>
      <c r="FH36" s="20"/>
      <c r="FI36" s="21">
        <v>3</v>
      </c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</row>
    <row r="37" spans="1:201" ht="11.1" customHeight="1" x14ac:dyDescent="0.2">
      <c r="A37" s="19" t="s">
        <v>216</v>
      </c>
      <c r="B37" s="21">
        <v>854</v>
      </c>
      <c r="C37" s="20"/>
      <c r="D37" s="22">
        <v>1012</v>
      </c>
      <c r="E37" s="20"/>
      <c r="F37" s="20"/>
      <c r="G37" s="20"/>
      <c r="H37" s="20"/>
      <c r="I37" s="20"/>
      <c r="J37" s="20"/>
      <c r="K37" s="20"/>
      <c r="L37" s="21">
        <v>31</v>
      </c>
      <c r="M37" s="20"/>
      <c r="N37" s="21">
        <v>13</v>
      </c>
      <c r="O37" s="20"/>
      <c r="P37" s="20"/>
      <c r="Q37" s="20"/>
      <c r="R37" s="20"/>
      <c r="S37" s="20"/>
      <c r="T37" s="20"/>
      <c r="U37" s="20"/>
      <c r="V37" s="21">
        <v>535</v>
      </c>
      <c r="W37" s="22">
        <v>1204</v>
      </c>
      <c r="X37" s="20"/>
      <c r="Y37" s="21">
        <v>5</v>
      </c>
      <c r="Z37" s="20"/>
      <c r="AA37" s="20"/>
      <c r="AB37" s="20"/>
      <c r="AC37" s="21">
        <v>2</v>
      </c>
      <c r="AD37" s="21">
        <v>357</v>
      </c>
      <c r="AE37" s="21">
        <v>8</v>
      </c>
      <c r="AF37" s="21">
        <v>424</v>
      </c>
      <c r="AG37" s="21">
        <v>237</v>
      </c>
      <c r="AH37" s="21">
        <v>10</v>
      </c>
      <c r="AI37" s="21">
        <v>15</v>
      </c>
      <c r="AJ37" s="21">
        <v>21</v>
      </c>
      <c r="AK37" s="21">
        <v>65</v>
      </c>
      <c r="AL37" s="20"/>
      <c r="AM37" s="21">
        <v>8</v>
      </c>
      <c r="AN37" s="21">
        <v>4</v>
      </c>
      <c r="AO37" s="21">
        <v>35</v>
      </c>
      <c r="AP37" s="20"/>
      <c r="AQ37" s="20"/>
      <c r="AR37" s="20"/>
      <c r="AS37" s="20"/>
      <c r="AT37" s="20"/>
      <c r="AU37" s="20"/>
      <c r="AV37" s="21">
        <v>63</v>
      </c>
      <c r="AW37" s="21">
        <v>594</v>
      </c>
      <c r="AX37" s="20"/>
      <c r="AY37" s="21">
        <v>4</v>
      </c>
      <c r="AZ37" s="20"/>
      <c r="BA37" s="20"/>
      <c r="BB37" s="21">
        <v>14</v>
      </c>
      <c r="BC37" s="21">
        <v>78</v>
      </c>
      <c r="BD37" s="20"/>
      <c r="BE37" s="21">
        <v>69</v>
      </c>
      <c r="BF37" s="20"/>
      <c r="BG37" s="20"/>
      <c r="BH37" s="20"/>
      <c r="BI37" s="20"/>
      <c r="BJ37" s="20"/>
      <c r="BK37" s="21">
        <v>26</v>
      </c>
      <c r="BL37" s="20"/>
      <c r="BM37" s="20"/>
      <c r="BN37" s="20"/>
      <c r="BO37" s="21">
        <v>147</v>
      </c>
      <c r="BP37" s="21">
        <v>96</v>
      </c>
      <c r="BQ37" s="21">
        <v>391</v>
      </c>
      <c r="BR37" s="21">
        <v>2</v>
      </c>
      <c r="BS37" s="21">
        <v>12</v>
      </c>
      <c r="BT37" s="20"/>
      <c r="BU37" s="20"/>
      <c r="BV37" s="20"/>
      <c r="BW37" s="21">
        <v>1</v>
      </c>
      <c r="BX37" s="20"/>
      <c r="BY37" s="21">
        <v>8</v>
      </c>
      <c r="BZ37" s="20"/>
      <c r="CA37" s="21">
        <v>98</v>
      </c>
      <c r="CB37" s="20"/>
      <c r="CC37" s="21">
        <v>168</v>
      </c>
      <c r="CD37" s="20"/>
      <c r="CE37" s="21">
        <v>102</v>
      </c>
      <c r="CF37" s="20"/>
      <c r="CG37" s="21">
        <v>118</v>
      </c>
      <c r="CH37" s="20"/>
      <c r="CI37" s="21">
        <v>102</v>
      </c>
      <c r="CJ37" s="20"/>
      <c r="CK37" s="21">
        <v>75</v>
      </c>
      <c r="CL37" s="20"/>
      <c r="CM37" s="21">
        <v>89</v>
      </c>
      <c r="CN37" s="20"/>
      <c r="CO37" s="21">
        <v>216</v>
      </c>
      <c r="CP37" s="20"/>
      <c r="CQ37" s="21">
        <v>132</v>
      </c>
      <c r="CR37" s="20"/>
      <c r="CS37" s="21">
        <v>58</v>
      </c>
      <c r="CT37" s="20"/>
      <c r="CU37" s="21">
        <v>214</v>
      </c>
      <c r="CV37" s="20"/>
      <c r="CW37" s="21">
        <v>104</v>
      </c>
      <c r="CX37" s="20"/>
      <c r="CY37" s="21">
        <v>152</v>
      </c>
      <c r="CZ37" s="20"/>
      <c r="DA37" s="21">
        <v>246</v>
      </c>
      <c r="DB37" s="20"/>
      <c r="DC37" s="21">
        <v>108</v>
      </c>
      <c r="DD37" s="20"/>
      <c r="DE37" s="21">
        <v>69</v>
      </c>
      <c r="DF37" s="20"/>
      <c r="DG37" s="21">
        <v>168</v>
      </c>
      <c r="DH37" s="20"/>
      <c r="DI37" s="21">
        <v>277</v>
      </c>
      <c r="DJ37" s="20"/>
      <c r="DK37" s="21">
        <v>175</v>
      </c>
      <c r="DL37" s="20"/>
      <c r="DM37" s="21">
        <v>355</v>
      </c>
      <c r="DN37" s="20"/>
      <c r="DO37" s="21">
        <v>147</v>
      </c>
      <c r="DP37" s="20"/>
      <c r="DQ37" s="21">
        <v>140</v>
      </c>
      <c r="DR37" s="20"/>
      <c r="DS37" s="21">
        <v>132</v>
      </c>
      <c r="DT37" s="20"/>
      <c r="DU37" s="21">
        <v>151</v>
      </c>
      <c r="DV37" s="20"/>
      <c r="DW37" s="21">
        <v>177</v>
      </c>
      <c r="DX37" s="20"/>
      <c r="DY37" s="21">
        <v>56</v>
      </c>
      <c r="DZ37" s="20"/>
      <c r="EA37" s="21">
        <v>109</v>
      </c>
      <c r="EB37" s="20"/>
      <c r="EC37" s="21">
        <v>157</v>
      </c>
      <c r="ED37" s="20"/>
      <c r="EE37" s="21">
        <v>175</v>
      </c>
      <c r="EF37" s="20"/>
      <c r="EG37" s="21">
        <v>128</v>
      </c>
      <c r="EH37" s="20"/>
      <c r="EI37" s="21">
        <v>216</v>
      </c>
      <c r="EJ37" s="20"/>
      <c r="EK37" s="21">
        <v>150</v>
      </c>
      <c r="EL37" s="20"/>
      <c r="EM37" s="21">
        <v>129</v>
      </c>
      <c r="EN37" s="20"/>
      <c r="EO37" s="21">
        <v>226</v>
      </c>
      <c r="EP37" s="20"/>
      <c r="EQ37" s="20"/>
      <c r="ER37" s="20"/>
      <c r="ES37" s="21">
        <v>81</v>
      </c>
      <c r="ET37" s="20"/>
      <c r="EU37" s="21">
        <v>221</v>
      </c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1">
        <v>1</v>
      </c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</row>
    <row r="38" spans="1:201" ht="11.1" customHeight="1" x14ac:dyDescent="0.2">
      <c r="A38" s="19" t="s">
        <v>217</v>
      </c>
      <c r="B38" s="21">
        <v>332</v>
      </c>
      <c r="C38" s="20"/>
      <c r="D38" s="21">
        <v>324</v>
      </c>
      <c r="E38" s="20"/>
      <c r="F38" s="20"/>
      <c r="G38" s="20"/>
      <c r="H38" s="20"/>
      <c r="I38" s="20"/>
      <c r="J38" s="20"/>
      <c r="K38" s="20"/>
      <c r="L38" s="21">
        <v>437</v>
      </c>
      <c r="M38" s="20"/>
      <c r="N38" s="21">
        <v>182</v>
      </c>
      <c r="O38" s="20"/>
      <c r="P38" s="21">
        <v>6</v>
      </c>
      <c r="Q38" s="20"/>
      <c r="R38" s="20"/>
      <c r="S38" s="20"/>
      <c r="T38" s="20"/>
      <c r="U38" s="20"/>
      <c r="V38" s="21">
        <v>254</v>
      </c>
      <c r="W38" s="21">
        <v>260</v>
      </c>
      <c r="X38" s="20"/>
      <c r="Y38" s="20"/>
      <c r="Z38" s="20"/>
      <c r="AA38" s="20"/>
      <c r="AB38" s="21">
        <v>83</v>
      </c>
      <c r="AC38" s="21">
        <v>451</v>
      </c>
      <c r="AD38" s="21">
        <v>172</v>
      </c>
      <c r="AE38" s="21">
        <v>322</v>
      </c>
      <c r="AF38" s="20"/>
      <c r="AG38" s="21">
        <v>2</v>
      </c>
      <c r="AH38" s="21">
        <v>5</v>
      </c>
      <c r="AI38" s="21">
        <v>3</v>
      </c>
      <c r="AJ38" s="20"/>
      <c r="AK38" s="20"/>
      <c r="AL38" s="20"/>
      <c r="AM38" s="20"/>
      <c r="AN38" s="21">
        <v>3</v>
      </c>
      <c r="AO38" s="21">
        <v>302</v>
      </c>
      <c r="AP38" s="20"/>
      <c r="AQ38" s="20"/>
      <c r="AR38" s="20"/>
      <c r="AS38" s="20"/>
      <c r="AT38" s="20"/>
      <c r="AU38" s="20"/>
      <c r="AV38" s="21">
        <v>81</v>
      </c>
      <c r="AW38" s="21">
        <v>599</v>
      </c>
      <c r="AX38" s="20"/>
      <c r="AY38" s="20"/>
      <c r="AZ38" s="20"/>
      <c r="BA38" s="20"/>
      <c r="BB38" s="21">
        <v>25</v>
      </c>
      <c r="BC38" s="21">
        <v>140</v>
      </c>
      <c r="BD38" s="20"/>
      <c r="BE38" s="21">
        <v>36</v>
      </c>
      <c r="BF38" s="20"/>
      <c r="BG38" s="20"/>
      <c r="BH38" s="20"/>
      <c r="BI38" s="20"/>
      <c r="BJ38" s="20"/>
      <c r="BK38" s="21">
        <v>1</v>
      </c>
      <c r="BL38" s="20"/>
      <c r="BM38" s="20"/>
      <c r="BN38" s="20"/>
      <c r="BO38" s="21">
        <v>115</v>
      </c>
      <c r="BP38" s="21">
        <v>35</v>
      </c>
      <c r="BQ38" s="21">
        <v>220</v>
      </c>
      <c r="BR38" s="21">
        <v>8</v>
      </c>
      <c r="BS38" s="21">
        <v>129</v>
      </c>
      <c r="BT38" s="20"/>
      <c r="BU38" s="20"/>
      <c r="BV38" s="21">
        <v>6</v>
      </c>
      <c r="BW38" s="21">
        <v>45</v>
      </c>
      <c r="BX38" s="20"/>
      <c r="BY38" s="21">
        <v>29</v>
      </c>
      <c r="BZ38" s="20"/>
      <c r="CA38" s="20"/>
      <c r="CB38" s="20"/>
      <c r="CC38" s="21">
        <v>149</v>
      </c>
      <c r="CD38" s="20"/>
      <c r="CE38" s="21">
        <v>162</v>
      </c>
      <c r="CF38" s="20"/>
      <c r="CG38" s="21">
        <v>82</v>
      </c>
      <c r="CH38" s="20"/>
      <c r="CI38" s="21">
        <v>41</v>
      </c>
      <c r="CJ38" s="20"/>
      <c r="CK38" s="21">
        <v>83</v>
      </c>
      <c r="CL38" s="20"/>
      <c r="CM38" s="21">
        <v>59</v>
      </c>
      <c r="CN38" s="20"/>
      <c r="CO38" s="21">
        <v>100</v>
      </c>
      <c r="CP38" s="20"/>
      <c r="CQ38" s="21">
        <v>81</v>
      </c>
      <c r="CR38" s="20"/>
      <c r="CS38" s="21">
        <v>84</v>
      </c>
      <c r="CT38" s="20"/>
      <c r="CU38" s="21">
        <v>127</v>
      </c>
      <c r="CV38" s="20"/>
      <c r="CW38" s="21">
        <v>52</v>
      </c>
      <c r="CX38" s="20"/>
      <c r="CY38" s="21">
        <v>74</v>
      </c>
      <c r="CZ38" s="20"/>
      <c r="DA38" s="21">
        <v>112</v>
      </c>
      <c r="DB38" s="20"/>
      <c r="DC38" s="21">
        <v>111</v>
      </c>
      <c r="DD38" s="20"/>
      <c r="DE38" s="21">
        <v>43</v>
      </c>
      <c r="DF38" s="20"/>
      <c r="DG38" s="21">
        <v>101</v>
      </c>
      <c r="DH38" s="20"/>
      <c r="DI38" s="21">
        <v>140</v>
      </c>
      <c r="DJ38" s="20"/>
      <c r="DK38" s="21">
        <v>42</v>
      </c>
      <c r="DL38" s="20"/>
      <c r="DM38" s="21">
        <v>248</v>
      </c>
      <c r="DN38" s="20"/>
      <c r="DO38" s="21">
        <v>114</v>
      </c>
      <c r="DP38" s="20"/>
      <c r="DQ38" s="21">
        <v>156</v>
      </c>
      <c r="DR38" s="20"/>
      <c r="DS38" s="21">
        <v>67</v>
      </c>
      <c r="DT38" s="20"/>
      <c r="DU38" s="21">
        <v>113</v>
      </c>
      <c r="DV38" s="20"/>
      <c r="DW38" s="21">
        <v>101</v>
      </c>
      <c r="DX38" s="20"/>
      <c r="DY38" s="21">
        <v>74</v>
      </c>
      <c r="DZ38" s="20"/>
      <c r="EA38" s="21">
        <v>75</v>
      </c>
      <c r="EB38" s="20"/>
      <c r="EC38" s="21">
        <v>215</v>
      </c>
      <c r="ED38" s="20"/>
      <c r="EE38" s="21">
        <v>174</v>
      </c>
      <c r="EF38" s="20"/>
      <c r="EG38" s="21">
        <v>85</v>
      </c>
      <c r="EH38" s="20"/>
      <c r="EI38" s="21">
        <v>107</v>
      </c>
      <c r="EJ38" s="20"/>
      <c r="EK38" s="21">
        <v>60</v>
      </c>
      <c r="EL38" s="20"/>
      <c r="EM38" s="21">
        <v>82</v>
      </c>
      <c r="EN38" s="20"/>
      <c r="EO38" s="21">
        <v>163</v>
      </c>
      <c r="EP38" s="20"/>
      <c r="EQ38" s="20"/>
      <c r="ER38" s="21">
        <v>10</v>
      </c>
      <c r="ES38" s="21">
        <v>70</v>
      </c>
      <c r="ET38" s="20"/>
      <c r="EU38" s="21">
        <v>25</v>
      </c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1">
        <v>1</v>
      </c>
      <c r="FH38" s="20"/>
      <c r="FI38" s="20"/>
      <c r="FJ38" s="20"/>
      <c r="FK38" s="21">
        <v>2</v>
      </c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</row>
    <row r="39" spans="1:201" ht="11.1" customHeight="1" x14ac:dyDescent="0.2">
      <c r="A39" s="19" t="s">
        <v>218</v>
      </c>
      <c r="B39" s="21">
        <v>763</v>
      </c>
      <c r="C39" s="20"/>
      <c r="D39" s="21">
        <v>314</v>
      </c>
      <c r="E39" s="20"/>
      <c r="F39" s="20"/>
      <c r="G39" s="20"/>
      <c r="H39" s="20"/>
      <c r="I39" s="20"/>
      <c r="J39" s="20"/>
      <c r="K39" s="20"/>
      <c r="L39" s="21">
        <v>124</v>
      </c>
      <c r="M39" s="20"/>
      <c r="N39" s="21">
        <v>31</v>
      </c>
      <c r="O39" s="20"/>
      <c r="P39" s="20"/>
      <c r="Q39" s="20"/>
      <c r="R39" s="20"/>
      <c r="S39" s="20"/>
      <c r="T39" s="20"/>
      <c r="U39" s="20"/>
      <c r="V39" s="21">
        <v>77</v>
      </c>
      <c r="W39" s="22">
        <v>1064</v>
      </c>
      <c r="X39" s="20"/>
      <c r="Y39" s="21">
        <v>11</v>
      </c>
      <c r="Z39" s="20"/>
      <c r="AA39" s="20"/>
      <c r="AB39" s="20"/>
      <c r="AC39" s="20"/>
      <c r="AD39" s="21">
        <v>51</v>
      </c>
      <c r="AE39" s="21">
        <v>88</v>
      </c>
      <c r="AF39" s="20"/>
      <c r="AG39" s="20"/>
      <c r="AH39" s="20"/>
      <c r="AI39" s="20"/>
      <c r="AJ39" s="20"/>
      <c r="AK39" s="20"/>
      <c r="AL39" s="20"/>
      <c r="AM39" s="20"/>
      <c r="AN39" s="21">
        <v>51</v>
      </c>
      <c r="AO39" s="22">
        <v>1282</v>
      </c>
      <c r="AP39" s="20"/>
      <c r="AQ39" s="20"/>
      <c r="AR39" s="20"/>
      <c r="AS39" s="20"/>
      <c r="AT39" s="20"/>
      <c r="AU39" s="20"/>
      <c r="AV39" s="21">
        <v>24</v>
      </c>
      <c r="AW39" s="21">
        <v>495</v>
      </c>
      <c r="AX39" s="20"/>
      <c r="AY39" s="21">
        <v>8</v>
      </c>
      <c r="AZ39" s="20"/>
      <c r="BA39" s="20"/>
      <c r="BB39" s="21">
        <v>7</v>
      </c>
      <c r="BC39" s="21">
        <v>8</v>
      </c>
      <c r="BD39" s="20"/>
      <c r="BE39" s="21">
        <v>423</v>
      </c>
      <c r="BF39" s="20"/>
      <c r="BG39" s="20"/>
      <c r="BH39" s="20"/>
      <c r="BI39" s="20"/>
      <c r="BJ39" s="20"/>
      <c r="BK39" s="20"/>
      <c r="BL39" s="20"/>
      <c r="BM39" s="20"/>
      <c r="BN39" s="20"/>
      <c r="BO39" s="21">
        <v>88</v>
      </c>
      <c r="BP39" s="21">
        <v>125</v>
      </c>
      <c r="BQ39" s="21">
        <v>317</v>
      </c>
      <c r="BR39" s="20"/>
      <c r="BS39" s="20"/>
      <c r="BT39" s="20"/>
      <c r="BU39" s="20"/>
      <c r="BV39" s="20"/>
      <c r="BW39" s="21">
        <v>7</v>
      </c>
      <c r="BX39" s="21">
        <v>1</v>
      </c>
      <c r="BY39" s="21">
        <v>14</v>
      </c>
      <c r="BZ39" s="20"/>
      <c r="CA39" s="20"/>
      <c r="CB39" s="20"/>
      <c r="CC39" s="21">
        <v>119</v>
      </c>
      <c r="CD39" s="20"/>
      <c r="CE39" s="21">
        <v>36</v>
      </c>
      <c r="CF39" s="20"/>
      <c r="CG39" s="21">
        <v>35</v>
      </c>
      <c r="CH39" s="20"/>
      <c r="CI39" s="21">
        <v>37</v>
      </c>
      <c r="CJ39" s="20"/>
      <c r="CK39" s="21">
        <v>75</v>
      </c>
      <c r="CL39" s="20"/>
      <c r="CM39" s="21">
        <v>6</v>
      </c>
      <c r="CN39" s="20"/>
      <c r="CO39" s="21">
        <v>184</v>
      </c>
      <c r="CP39" s="20"/>
      <c r="CQ39" s="21">
        <v>62</v>
      </c>
      <c r="CR39" s="20"/>
      <c r="CS39" s="20"/>
      <c r="CT39" s="20"/>
      <c r="CU39" s="21">
        <v>100</v>
      </c>
      <c r="CV39" s="20"/>
      <c r="CW39" s="21">
        <v>71</v>
      </c>
      <c r="CX39" s="20"/>
      <c r="CY39" s="21">
        <v>85</v>
      </c>
      <c r="CZ39" s="20"/>
      <c r="DA39" s="21">
        <v>242</v>
      </c>
      <c r="DB39" s="20"/>
      <c r="DC39" s="20"/>
      <c r="DD39" s="20"/>
      <c r="DE39" s="21">
        <v>17</v>
      </c>
      <c r="DF39" s="20"/>
      <c r="DG39" s="21">
        <v>69</v>
      </c>
      <c r="DH39" s="20"/>
      <c r="DI39" s="21">
        <v>8</v>
      </c>
      <c r="DJ39" s="20"/>
      <c r="DK39" s="21">
        <v>77</v>
      </c>
      <c r="DL39" s="20"/>
      <c r="DM39" s="21">
        <v>438</v>
      </c>
      <c r="DN39" s="20"/>
      <c r="DO39" s="21">
        <v>83</v>
      </c>
      <c r="DP39" s="20"/>
      <c r="DQ39" s="21">
        <v>156</v>
      </c>
      <c r="DR39" s="20"/>
      <c r="DS39" s="21">
        <v>19</v>
      </c>
      <c r="DT39" s="20"/>
      <c r="DU39" s="21">
        <v>136</v>
      </c>
      <c r="DV39" s="20"/>
      <c r="DW39" s="21">
        <v>206</v>
      </c>
      <c r="DX39" s="20"/>
      <c r="DY39" s="21">
        <v>17</v>
      </c>
      <c r="DZ39" s="20"/>
      <c r="EA39" s="21">
        <v>27</v>
      </c>
      <c r="EB39" s="20"/>
      <c r="EC39" s="21">
        <v>256</v>
      </c>
      <c r="ED39" s="20"/>
      <c r="EE39" s="21">
        <v>149</v>
      </c>
      <c r="EF39" s="20"/>
      <c r="EG39" s="21">
        <v>148</v>
      </c>
      <c r="EH39" s="20"/>
      <c r="EI39" s="21">
        <v>26</v>
      </c>
      <c r="EJ39" s="20"/>
      <c r="EK39" s="21">
        <v>31</v>
      </c>
      <c r="EL39" s="21">
        <v>1</v>
      </c>
      <c r="EM39" s="21">
        <v>117</v>
      </c>
      <c r="EN39" s="20"/>
      <c r="EO39" s="21">
        <v>80</v>
      </c>
      <c r="EP39" s="20"/>
      <c r="EQ39" s="20"/>
      <c r="ER39" s="21">
        <v>7</v>
      </c>
      <c r="ES39" s="21">
        <v>83</v>
      </c>
      <c r="ET39" s="20"/>
      <c r="EU39" s="21">
        <v>40</v>
      </c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</row>
    <row r="40" spans="1:201" ht="11.1" customHeight="1" x14ac:dyDescent="0.2">
      <c r="A40" s="19" t="s">
        <v>219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>
        <v>1</v>
      </c>
      <c r="X40" s="20"/>
      <c r="Y40" s="20"/>
      <c r="Z40" s="20"/>
      <c r="AA40" s="20"/>
      <c r="AB40" s="21">
        <v>10</v>
      </c>
      <c r="AC40" s="21">
        <v>67</v>
      </c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1">
        <v>1</v>
      </c>
      <c r="AW40" s="21">
        <v>72</v>
      </c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1">
        <v>14</v>
      </c>
      <c r="BP40" s="20"/>
      <c r="BQ40" s="20"/>
      <c r="BR40" s="20"/>
      <c r="BS40" s="21">
        <v>64</v>
      </c>
      <c r="BT40" s="20"/>
      <c r="BU40" s="20"/>
      <c r="BV40" s="20"/>
      <c r="BW40" s="21">
        <v>4</v>
      </c>
      <c r="BX40" s="20"/>
      <c r="BY40" s="20"/>
      <c r="BZ40" s="20"/>
      <c r="CA40" s="20"/>
      <c r="CB40" s="20"/>
      <c r="CC40" s="21">
        <v>11</v>
      </c>
      <c r="CD40" s="20"/>
      <c r="CE40" s="21">
        <v>8</v>
      </c>
      <c r="CF40" s="20"/>
      <c r="CG40" s="21">
        <v>4</v>
      </c>
      <c r="CH40" s="20"/>
      <c r="CI40" s="21">
        <v>7</v>
      </c>
      <c r="CJ40" s="20"/>
      <c r="CK40" s="21">
        <v>14</v>
      </c>
      <c r="CL40" s="20"/>
      <c r="CM40" s="21">
        <v>19</v>
      </c>
      <c r="CN40" s="20"/>
      <c r="CO40" s="21">
        <v>9</v>
      </c>
      <c r="CP40" s="20"/>
      <c r="CQ40" s="21">
        <v>3</v>
      </c>
      <c r="CR40" s="20"/>
      <c r="CS40" s="21">
        <v>2</v>
      </c>
      <c r="CT40" s="20"/>
      <c r="CU40" s="21">
        <v>5</v>
      </c>
      <c r="CV40" s="20"/>
      <c r="CW40" s="21">
        <v>8</v>
      </c>
      <c r="CX40" s="20"/>
      <c r="CY40" s="21">
        <v>5</v>
      </c>
      <c r="CZ40" s="20"/>
      <c r="DA40" s="21">
        <v>15</v>
      </c>
      <c r="DB40" s="20"/>
      <c r="DC40" s="21">
        <v>14</v>
      </c>
      <c r="DD40" s="20"/>
      <c r="DE40" s="21">
        <v>11</v>
      </c>
      <c r="DF40" s="20"/>
      <c r="DG40" s="21">
        <v>3</v>
      </c>
      <c r="DH40" s="20"/>
      <c r="DI40" s="21">
        <v>18</v>
      </c>
      <c r="DJ40" s="20"/>
      <c r="DK40" s="21">
        <v>14</v>
      </c>
      <c r="DL40" s="20"/>
      <c r="DM40" s="21">
        <v>8</v>
      </c>
      <c r="DN40" s="20"/>
      <c r="DO40" s="21">
        <v>8</v>
      </c>
      <c r="DP40" s="20"/>
      <c r="DQ40" s="21">
        <v>9</v>
      </c>
      <c r="DR40" s="20"/>
      <c r="DS40" s="21">
        <v>9</v>
      </c>
      <c r="DT40" s="20"/>
      <c r="DU40" s="21">
        <v>10</v>
      </c>
      <c r="DV40" s="20"/>
      <c r="DW40" s="21">
        <v>25</v>
      </c>
      <c r="DX40" s="20"/>
      <c r="DY40" s="21">
        <v>2</v>
      </c>
      <c r="DZ40" s="20"/>
      <c r="EA40" s="21">
        <v>5</v>
      </c>
      <c r="EB40" s="20"/>
      <c r="EC40" s="21">
        <v>20</v>
      </c>
      <c r="ED40" s="20"/>
      <c r="EE40" s="21">
        <v>21</v>
      </c>
      <c r="EF40" s="20"/>
      <c r="EG40" s="21">
        <v>2</v>
      </c>
      <c r="EH40" s="20"/>
      <c r="EI40" s="21">
        <v>16</v>
      </c>
      <c r="EJ40" s="20"/>
      <c r="EK40" s="21">
        <v>5</v>
      </c>
      <c r="EL40" s="20"/>
      <c r="EM40" s="21">
        <v>13</v>
      </c>
      <c r="EN40" s="20"/>
      <c r="EO40" s="21">
        <v>2</v>
      </c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</row>
    <row r="41" spans="1:201" ht="11.1" customHeight="1" x14ac:dyDescent="0.2">
      <c r="A41" s="19" t="s">
        <v>220</v>
      </c>
      <c r="B41" s="21">
        <v>7</v>
      </c>
      <c r="C41" s="20"/>
      <c r="D41" s="20"/>
      <c r="E41" s="20"/>
      <c r="F41" s="20"/>
      <c r="G41" s="20"/>
      <c r="H41" s="20"/>
      <c r="I41" s="20"/>
      <c r="J41" s="20"/>
      <c r="K41" s="20"/>
      <c r="L41" s="21">
        <v>101</v>
      </c>
      <c r="M41" s="20"/>
      <c r="N41" s="21">
        <v>3</v>
      </c>
      <c r="O41" s="20"/>
      <c r="P41" s="20"/>
      <c r="Q41" s="20"/>
      <c r="R41" s="20"/>
      <c r="S41" s="20"/>
      <c r="T41" s="20"/>
      <c r="U41" s="20"/>
      <c r="V41" s="21">
        <v>742</v>
      </c>
      <c r="W41" s="21">
        <v>64</v>
      </c>
      <c r="X41" s="20"/>
      <c r="Y41" s="20"/>
      <c r="Z41" s="20"/>
      <c r="AA41" s="20"/>
      <c r="AB41" s="20"/>
      <c r="AC41" s="21">
        <v>4</v>
      </c>
      <c r="AD41" s="21">
        <v>3</v>
      </c>
      <c r="AE41" s="20"/>
      <c r="AF41" s="20"/>
      <c r="AG41" s="20"/>
      <c r="AH41" s="20"/>
      <c r="AI41" s="21">
        <v>3</v>
      </c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1">
        <v>1</v>
      </c>
      <c r="AW41" s="21">
        <v>11</v>
      </c>
      <c r="AX41" s="20"/>
      <c r="AY41" s="20"/>
      <c r="AZ41" s="20"/>
      <c r="BA41" s="20"/>
      <c r="BB41" s="21">
        <v>8</v>
      </c>
      <c r="BC41" s="21">
        <v>17</v>
      </c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1">
        <v>1</v>
      </c>
      <c r="BP41" s="21">
        <v>4</v>
      </c>
      <c r="BQ41" s="21">
        <v>7</v>
      </c>
      <c r="BR41" s="20"/>
      <c r="BS41" s="21">
        <v>12</v>
      </c>
      <c r="BT41" s="20"/>
      <c r="BU41" s="20"/>
      <c r="BV41" s="20"/>
      <c r="BW41" s="20"/>
      <c r="BX41" s="21">
        <v>2</v>
      </c>
      <c r="BY41" s="21">
        <v>8</v>
      </c>
      <c r="BZ41" s="20"/>
      <c r="CA41" s="20"/>
      <c r="CB41" s="20"/>
      <c r="CC41" s="20"/>
      <c r="CD41" s="20"/>
      <c r="CE41" s="20"/>
      <c r="CF41" s="20"/>
      <c r="CG41" s="21">
        <v>7</v>
      </c>
      <c r="CH41" s="20"/>
      <c r="CI41" s="20"/>
      <c r="CJ41" s="20"/>
      <c r="CK41" s="21">
        <v>2</v>
      </c>
      <c r="CL41" s="20"/>
      <c r="CM41" s="20"/>
      <c r="CN41" s="20"/>
      <c r="CO41" s="21">
        <v>6</v>
      </c>
      <c r="CP41" s="20"/>
      <c r="CQ41" s="21">
        <v>2</v>
      </c>
      <c r="CR41" s="20"/>
      <c r="CS41" s="20"/>
      <c r="CT41" s="20"/>
      <c r="CU41" s="21">
        <v>7</v>
      </c>
      <c r="CV41" s="20"/>
      <c r="CW41" s="20"/>
      <c r="CX41" s="20"/>
      <c r="CY41" s="21">
        <v>2</v>
      </c>
      <c r="CZ41" s="20"/>
      <c r="DA41" s="21">
        <v>8</v>
      </c>
      <c r="DB41" s="20"/>
      <c r="DC41" s="21">
        <v>3</v>
      </c>
      <c r="DD41" s="20"/>
      <c r="DE41" s="21">
        <v>3</v>
      </c>
      <c r="DF41" s="20"/>
      <c r="DG41" s="20"/>
      <c r="DH41" s="20"/>
      <c r="DI41" s="21">
        <v>5</v>
      </c>
      <c r="DJ41" s="20"/>
      <c r="DK41" s="20"/>
      <c r="DL41" s="20"/>
      <c r="DM41" s="20"/>
      <c r="DN41" s="20"/>
      <c r="DO41" s="21">
        <v>1</v>
      </c>
      <c r="DP41" s="20"/>
      <c r="DQ41" s="21">
        <v>2</v>
      </c>
      <c r="DR41" s="20"/>
      <c r="DS41" s="20"/>
      <c r="DT41" s="20"/>
      <c r="DU41" s="21">
        <v>3</v>
      </c>
      <c r="DV41" s="20"/>
      <c r="DW41" s="21">
        <v>2</v>
      </c>
      <c r="DX41" s="20"/>
      <c r="DY41" s="21">
        <v>2</v>
      </c>
      <c r="DZ41" s="20"/>
      <c r="EA41" s="21">
        <v>2</v>
      </c>
      <c r="EB41" s="20"/>
      <c r="EC41" s="20"/>
      <c r="ED41" s="20"/>
      <c r="EE41" s="21">
        <v>6</v>
      </c>
      <c r="EF41" s="20"/>
      <c r="EG41" s="21">
        <v>4</v>
      </c>
      <c r="EH41" s="20"/>
      <c r="EI41" s="21">
        <v>5</v>
      </c>
      <c r="EJ41" s="20"/>
      <c r="EK41" s="20"/>
      <c r="EL41" s="20"/>
      <c r="EM41" s="21">
        <v>4</v>
      </c>
      <c r="EN41" s="20"/>
      <c r="EO41" s="21">
        <v>14</v>
      </c>
      <c r="EP41" s="20"/>
      <c r="EQ41" s="20"/>
      <c r="ER41" s="20"/>
      <c r="ES41" s="21">
        <v>2</v>
      </c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</row>
    <row r="42" spans="1:201" ht="11.1" customHeight="1" x14ac:dyDescent="0.2">
      <c r="A42" s="19" t="s">
        <v>221</v>
      </c>
      <c r="B42" s="22">
        <v>1123</v>
      </c>
      <c r="C42" s="20"/>
      <c r="D42" s="22">
        <v>1110</v>
      </c>
      <c r="E42" s="20"/>
      <c r="F42" s="20"/>
      <c r="G42" s="20"/>
      <c r="H42" s="20"/>
      <c r="I42" s="20"/>
      <c r="J42" s="20"/>
      <c r="K42" s="20"/>
      <c r="L42" s="21">
        <v>24</v>
      </c>
      <c r="M42" s="20"/>
      <c r="N42" s="20"/>
      <c r="O42" s="20"/>
      <c r="P42" s="20"/>
      <c r="Q42" s="20"/>
      <c r="R42" s="20"/>
      <c r="S42" s="20"/>
      <c r="T42" s="20"/>
      <c r="U42" s="20"/>
      <c r="V42" s="21">
        <v>10</v>
      </c>
      <c r="W42" s="21">
        <v>28</v>
      </c>
      <c r="X42" s="20"/>
      <c r="Y42" s="20"/>
      <c r="Z42" s="20"/>
      <c r="AA42" s="20"/>
      <c r="AB42" s="20"/>
      <c r="AC42" s="20"/>
      <c r="AD42" s="21">
        <v>46</v>
      </c>
      <c r="AE42" s="21">
        <v>158</v>
      </c>
      <c r="AF42" s="20"/>
      <c r="AG42" s="21">
        <v>10</v>
      </c>
      <c r="AH42" s="21">
        <v>3</v>
      </c>
      <c r="AI42" s="21">
        <v>2</v>
      </c>
      <c r="AJ42" s="21">
        <v>12</v>
      </c>
      <c r="AK42" s="21">
        <v>44</v>
      </c>
      <c r="AL42" s="20"/>
      <c r="AM42" s="20"/>
      <c r="AN42" s="21">
        <v>3</v>
      </c>
      <c r="AO42" s="21">
        <v>545</v>
      </c>
      <c r="AP42" s="20"/>
      <c r="AQ42" s="20"/>
      <c r="AR42" s="20"/>
      <c r="AS42" s="20"/>
      <c r="AT42" s="20"/>
      <c r="AU42" s="20"/>
      <c r="AV42" s="21">
        <v>2</v>
      </c>
      <c r="AW42" s="21">
        <v>61</v>
      </c>
      <c r="AX42" s="20"/>
      <c r="AY42" s="20"/>
      <c r="AZ42" s="20"/>
      <c r="BA42" s="20"/>
      <c r="BB42" s="21">
        <v>8</v>
      </c>
      <c r="BC42" s="21">
        <v>12</v>
      </c>
      <c r="BD42" s="21">
        <v>20</v>
      </c>
      <c r="BE42" s="21">
        <v>354</v>
      </c>
      <c r="BF42" s="20"/>
      <c r="BG42" s="20"/>
      <c r="BH42" s="20"/>
      <c r="BI42" s="20"/>
      <c r="BJ42" s="20"/>
      <c r="BK42" s="21">
        <v>1</v>
      </c>
      <c r="BL42" s="20"/>
      <c r="BM42" s="20"/>
      <c r="BN42" s="20"/>
      <c r="BO42" s="21">
        <v>32</v>
      </c>
      <c r="BP42" s="21">
        <v>13</v>
      </c>
      <c r="BQ42" s="21">
        <v>70</v>
      </c>
      <c r="BR42" s="21">
        <v>3</v>
      </c>
      <c r="BS42" s="21">
        <v>123</v>
      </c>
      <c r="BT42" s="20"/>
      <c r="BU42" s="20"/>
      <c r="BV42" s="20"/>
      <c r="BW42" s="21">
        <v>2</v>
      </c>
      <c r="BX42" s="20"/>
      <c r="BY42" s="21">
        <v>9</v>
      </c>
      <c r="BZ42" s="20"/>
      <c r="CA42" s="21">
        <v>18</v>
      </c>
      <c r="CB42" s="20"/>
      <c r="CC42" s="21">
        <v>89</v>
      </c>
      <c r="CD42" s="20"/>
      <c r="CE42" s="21">
        <v>62</v>
      </c>
      <c r="CF42" s="20"/>
      <c r="CG42" s="21">
        <v>47</v>
      </c>
      <c r="CH42" s="20"/>
      <c r="CI42" s="21">
        <v>48</v>
      </c>
      <c r="CJ42" s="20"/>
      <c r="CK42" s="21">
        <v>60</v>
      </c>
      <c r="CL42" s="20"/>
      <c r="CM42" s="21">
        <v>56</v>
      </c>
      <c r="CN42" s="20"/>
      <c r="CO42" s="21">
        <v>176</v>
      </c>
      <c r="CP42" s="20"/>
      <c r="CQ42" s="21">
        <v>55</v>
      </c>
      <c r="CR42" s="20"/>
      <c r="CS42" s="21">
        <v>33</v>
      </c>
      <c r="CT42" s="20"/>
      <c r="CU42" s="21">
        <v>47</v>
      </c>
      <c r="CV42" s="20"/>
      <c r="CW42" s="21">
        <v>41</v>
      </c>
      <c r="CX42" s="20"/>
      <c r="CY42" s="21">
        <v>25</v>
      </c>
      <c r="CZ42" s="20"/>
      <c r="DA42" s="21">
        <v>95</v>
      </c>
      <c r="DB42" s="20"/>
      <c r="DC42" s="21">
        <v>25</v>
      </c>
      <c r="DD42" s="20"/>
      <c r="DE42" s="21">
        <v>25</v>
      </c>
      <c r="DF42" s="20"/>
      <c r="DG42" s="21">
        <v>189</v>
      </c>
      <c r="DH42" s="20"/>
      <c r="DI42" s="21">
        <v>54</v>
      </c>
      <c r="DJ42" s="20"/>
      <c r="DK42" s="21">
        <v>42</v>
      </c>
      <c r="DL42" s="20"/>
      <c r="DM42" s="21">
        <v>373</v>
      </c>
      <c r="DN42" s="20"/>
      <c r="DO42" s="21">
        <v>54</v>
      </c>
      <c r="DP42" s="20"/>
      <c r="DQ42" s="21">
        <v>34</v>
      </c>
      <c r="DR42" s="20"/>
      <c r="DS42" s="21">
        <v>47</v>
      </c>
      <c r="DT42" s="20"/>
      <c r="DU42" s="21">
        <v>46</v>
      </c>
      <c r="DV42" s="20"/>
      <c r="DW42" s="21">
        <v>94</v>
      </c>
      <c r="DX42" s="20"/>
      <c r="DY42" s="21">
        <v>47</v>
      </c>
      <c r="DZ42" s="20"/>
      <c r="EA42" s="21">
        <v>13</v>
      </c>
      <c r="EB42" s="20"/>
      <c r="EC42" s="21">
        <v>170</v>
      </c>
      <c r="ED42" s="20"/>
      <c r="EE42" s="21">
        <v>78</v>
      </c>
      <c r="EF42" s="20"/>
      <c r="EG42" s="21">
        <v>18</v>
      </c>
      <c r="EH42" s="20"/>
      <c r="EI42" s="21">
        <v>26</v>
      </c>
      <c r="EJ42" s="20"/>
      <c r="EK42" s="21">
        <v>61</v>
      </c>
      <c r="EL42" s="20"/>
      <c r="EM42" s="21">
        <v>53</v>
      </c>
      <c r="EN42" s="20"/>
      <c r="EO42" s="21">
        <v>57</v>
      </c>
      <c r="EP42" s="20"/>
      <c r="EQ42" s="20"/>
      <c r="ER42" s="21">
        <v>1</v>
      </c>
      <c r="ES42" s="21">
        <v>157</v>
      </c>
      <c r="ET42" s="20"/>
      <c r="EU42" s="21">
        <v>2</v>
      </c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1">
        <v>1</v>
      </c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</row>
    <row r="43" spans="1:201" ht="11.1" customHeight="1" x14ac:dyDescent="0.2">
      <c r="A43" s="19" t="s">
        <v>222</v>
      </c>
      <c r="B43" s="21">
        <v>92</v>
      </c>
      <c r="C43" s="20"/>
      <c r="D43" s="21">
        <v>39</v>
      </c>
      <c r="E43" s="20"/>
      <c r="F43" s="20"/>
      <c r="G43" s="20"/>
      <c r="H43" s="20"/>
      <c r="I43" s="20"/>
      <c r="J43" s="20"/>
      <c r="K43" s="20"/>
      <c r="L43" s="21">
        <v>2</v>
      </c>
      <c r="M43" s="20"/>
      <c r="N43" s="20"/>
      <c r="O43" s="20"/>
      <c r="P43" s="21">
        <v>6</v>
      </c>
      <c r="Q43" s="20"/>
      <c r="R43" s="20"/>
      <c r="S43" s="20"/>
      <c r="T43" s="20"/>
      <c r="U43" s="20"/>
      <c r="V43" s="21">
        <v>31</v>
      </c>
      <c r="W43" s="21">
        <v>11</v>
      </c>
      <c r="X43" s="20"/>
      <c r="Y43" s="20"/>
      <c r="Z43" s="20"/>
      <c r="AA43" s="20"/>
      <c r="AB43" s="21">
        <v>4</v>
      </c>
      <c r="AC43" s="21">
        <v>13</v>
      </c>
      <c r="AD43" s="21">
        <v>11</v>
      </c>
      <c r="AE43" s="21">
        <v>3</v>
      </c>
      <c r="AF43" s="20"/>
      <c r="AG43" s="21">
        <v>7</v>
      </c>
      <c r="AH43" s="21">
        <v>61</v>
      </c>
      <c r="AI43" s="21">
        <v>245</v>
      </c>
      <c r="AJ43" s="21">
        <v>31</v>
      </c>
      <c r="AK43" s="21">
        <v>14</v>
      </c>
      <c r="AL43" s="20"/>
      <c r="AM43" s="21">
        <v>17</v>
      </c>
      <c r="AN43" s="20"/>
      <c r="AO43" s="21">
        <v>60</v>
      </c>
      <c r="AP43" s="20"/>
      <c r="AQ43" s="20"/>
      <c r="AR43" s="20"/>
      <c r="AS43" s="20"/>
      <c r="AT43" s="20"/>
      <c r="AU43" s="20"/>
      <c r="AV43" s="21">
        <v>1</v>
      </c>
      <c r="AW43" s="21">
        <v>5</v>
      </c>
      <c r="AX43" s="20"/>
      <c r="AY43" s="21">
        <v>4</v>
      </c>
      <c r="AZ43" s="20"/>
      <c r="BA43" s="21">
        <v>7</v>
      </c>
      <c r="BB43" s="21">
        <v>17</v>
      </c>
      <c r="BC43" s="21">
        <v>95</v>
      </c>
      <c r="BD43" s="20"/>
      <c r="BE43" s="21">
        <v>3</v>
      </c>
      <c r="BF43" s="20"/>
      <c r="BG43" s="20"/>
      <c r="BH43" s="20"/>
      <c r="BI43" s="20"/>
      <c r="BJ43" s="20"/>
      <c r="BK43" s="21">
        <v>1</v>
      </c>
      <c r="BL43" s="20"/>
      <c r="BM43" s="20"/>
      <c r="BN43" s="20"/>
      <c r="BO43" s="21">
        <v>88</v>
      </c>
      <c r="BP43" s="21">
        <v>2</v>
      </c>
      <c r="BQ43" s="21">
        <v>3</v>
      </c>
      <c r="BR43" s="21">
        <v>3</v>
      </c>
      <c r="BS43" s="21">
        <v>86</v>
      </c>
      <c r="BT43" s="20"/>
      <c r="BU43" s="20"/>
      <c r="BV43" s="20"/>
      <c r="BW43" s="20"/>
      <c r="BX43" s="20"/>
      <c r="BY43" s="21">
        <v>4</v>
      </c>
      <c r="BZ43" s="20"/>
      <c r="CA43" s="21">
        <v>2</v>
      </c>
      <c r="CB43" s="20"/>
      <c r="CC43" s="21">
        <v>103</v>
      </c>
      <c r="CD43" s="20"/>
      <c r="CE43" s="21">
        <v>5</v>
      </c>
      <c r="CF43" s="20"/>
      <c r="CG43" s="21">
        <v>2</v>
      </c>
      <c r="CH43" s="20"/>
      <c r="CI43" s="21">
        <v>25</v>
      </c>
      <c r="CJ43" s="20"/>
      <c r="CK43" s="21">
        <v>2</v>
      </c>
      <c r="CL43" s="20"/>
      <c r="CM43" s="21">
        <v>24</v>
      </c>
      <c r="CN43" s="20"/>
      <c r="CO43" s="21">
        <v>12</v>
      </c>
      <c r="CP43" s="20"/>
      <c r="CQ43" s="20"/>
      <c r="CR43" s="20"/>
      <c r="CS43" s="21">
        <v>2</v>
      </c>
      <c r="CT43" s="20"/>
      <c r="CU43" s="21">
        <v>16</v>
      </c>
      <c r="CV43" s="20"/>
      <c r="CW43" s="20"/>
      <c r="CX43" s="20"/>
      <c r="CY43" s="21">
        <v>64</v>
      </c>
      <c r="CZ43" s="20"/>
      <c r="DA43" s="21">
        <v>34</v>
      </c>
      <c r="DB43" s="20"/>
      <c r="DC43" s="21">
        <v>3</v>
      </c>
      <c r="DD43" s="20"/>
      <c r="DE43" s="21">
        <v>2</v>
      </c>
      <c r="DF43" s="20"/>
      <c r="DG43" s="21">
        <v>2</v>
      </c>
      <c r="DH43" s="20"/>
      <c r="DI43" s="21">
        <v>13</v>
      </c>
      <c r="DJ43" s="20"/>
      <c r="DK43" s="21">
        <v>6</v>
      </c>
      <c r="DL43" s="20"/>
      <c r="DM43" s="21">
        <v>205</v>
      </c>
      <c r="DN43" s="20"/>
      <c r="DO43" s="21">
        <v>27</v>
      </c>
      <c r="DP43" s="20"/>
      <c r="DQ43" s="21">
        <v>2</v>
      </c>
      <c r="DR43" s="20"/>
      <c r="DS43" s="21">
        <v>9</v>
      </c>
      <c r="DT43" s="20"/>
      <c r="DU43" s="21">
        <v>13</v>
      </c>
      <c r="DV43" s="20"/>
      <c r="DW43" s="20"/>
      <c r="DX43" s="20"/>
      <c r="DY43" s="21">
        <v>2</v>
      </c>
      <c r="DZ43" s="20"/>
      <c r="EA43" s="21">
        <v>4</v>
      </c>
      <c r="EB43" s="20"/>
      <c r="EC43" s="21">
        <v>45</v>
      </c>
      <c r="ED43" s="20"/>
      <c r="EE43" s="20"/>
      <c r="EF43" s="20"/>
      <c r="EG43" s="21">
        <v>14</v>
      </c>
      <c r="EH43" s="20"/>
      <c r="EI43" s="21">
        <v>21</v>
      </c>
      <c r="EJ43" s="20"/>
      <c r="EK43" s="21">
        <v>13</v>
      </c>
      <c r="EL43" s="20"/>
      <c r="EM43" s="21">
        <v>18</v>
      </c>
      <c r="EN43" s="20"/>
      <c r="EO43" s="21">
        <v>5</v>
      </c>
      <c r="EP43" s="20"/>
      <c r="EQ43" s="20"/>
      <c r="ER43" s="20"/>
      <c r="ES43" s="21">
        <v>3</v>
      </c>
      <c r="ET43" s="20"/>
      <c r="EU43" s="21">
        <v>5</v>
      </c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</row>
    <row r="44" spans="1:201" ht="11.1" customHeight="1" x14ac:dyDescent="0.2">
      <c r="A44" s="19" t="s">
        <v>223</v>
      </c>
      <c r="B44" s="21">
        <v>543</v>
      </c>
      <c r="C44" s="20"/>
      <c r="D44" s="20"/>
      <c r="E44" s="20"/>
      <c r="F44" s="22">
        <v>2428</v>
      </c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2">
        <v>1865</v>
      </c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1">
        <v>9</v>
      </c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1">
        <v>120</v>
      </c>
      <c r="FA44" s="20"/>
      <c r="FB44" s="21">
        <v>30</v>
      </c>
      <c r="FC44" s="20"/>
      <c r="FD44" s="21">
        <v>80</v>
      </c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</row>
    <row r="45" spans="1:201" ht="11.1" customHeight="1" x14ac:dyDescent="0.2">
      <c r="A45" s="19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</row>
    <row r="46" spans="1:201" s="18" customFormat="1" ht="33" customHeight="1" x14ac:dyDescent="0.2">
      <c r="A46" s="14" t="s">
        <v>224</v>
      </c>
      <c r="B46" s="17">
        <v>500</v>
      </c>
      <c r="C46" s="16"/>
      <c r="D46" s="17">
        <v>436</v>
      </c>
      <c r="E46" s="17">
        <v>485</v>
      </c>
      <c r="F46" s="17">
        <v>802</v>
      </c>
      <c r="G46" s="16"/>
      <c r="H46" s="16"/>
      <c r="I46" s="16"/>
      <c r="J46" s="17">
        <v>900</v>
      </c>
      <c r="K46" s="16"/>
      <c r="L46" s="15">
        <v>2875</v>
      </c>
      <c r="M46" s="16"/>
      <c r="N46" s="15">
        <v>1554</v>
      </c>
      <c r="O46" s="16"/>
      <c r="P46" s="15">
        <v>1100</v>
      </c>
      <c r="Q46" s="16"/>
      <c r="R46" s="17">
        <v>530</v>
      </c>
      <c r="S46" s="17">
        <v>216</v>
      </c>
      <c r="T46" s="17">
        <v>400</v>
      </c>
      <c r="U46" s="16"/>
      <c r="V46" s="16"/>
      <c r="W46" s="15">
        <v>4116</v>
      </c>
      <c r="X46" s="16"/>
      <c r="Y46" s="15">
        <v>1405</v>
      </c>
      <c r="Z46" s="16"/>
      <c r="AA46" s="15">
        <v>4663</v>
      </c>
      <c r="AB46" s="16"/>
      <c r="AC46" s="17">
        <v>370</v>
      </c>
      <c r="AD46" s="16"/>
      <c r="AE46" s="15">
        <v>5303</v>
      </c>
      <c r="AF46" s="16"/>
      <c r="AG46" s="15">
        <v>4035</v>
      </c>
      <c r="AH46" s="16"/>
      <c r="AI46" s="17">
        <v>530</v>
      </c>
      <c r="AJ46" s="17">
        <v>802</v>
      </c>
      <c r="AK46" s="15">
        <v>4160</v>
      </c>
      <c r="AL46" s="16"/>
      <c r="AM46" s="15">
        <v>1382</v>
      </c>
      <c r="AN46" s="16"/>
      <c r="AO46" s="15">
        <v>4975</v>
      </c>
      <c r="AP46" s="17">
        <v>200</v>
      </c>
      <c r="AQ46" s="16"/>
      <c r="AR46" s="16"/>
      <c r="AS46" s="16"/>
      <c r="AT46" s="16"/>
      <c r="AU46" s="16"/>
      <c r="AV46" s="16"/>
      <c r="AW46" s="15">
        <v>1380</v>
      </c>
      <c r="AX46" s="16"/>
      <c r="AY46" s="15">
        <v>2276</v>
      </c>
      <c r="AZ46" s="16"/>
      <c r="BA46" s="15">
        <v>2184</v>
      </c>
      <c r="BB46" s="16"/>
      <c r="BC46" s="15">
        <v>2507</v>
      </c>
      <c r="BD46" s="16"/>
      <c r="BE46" s="15">
        <v>3320</v>
      </c>
      <c r="BF46" s="16"/>
      <c r="BG46" s="16"/>
      <c r="BH46" s="16"/>
      <c r="BI46" s="16"/>
      <c r="BJ46" s="16"/>
      <c r="BK46" s="15">
        <v>1119</v>
      </c>
      <c r="BL46" s="16"/>
      <c r="BM46" s="16"/>
      <c r="BN46" s="16"/>
      <c r="BO46" s="15">
        <v>1593</v>
      </c>
      <c r="BP46" s="17">
        <v>450</v>
      </c>
      <c r="BQ46" s="15">
        <v>1705</v>
      </c>
      <c r="BR46" s="16"/>
      <c r="BS46" s="15">
        <v>2001</v>
      </c>
      <c r="BT46" s="16"/>
      <c r="BU46" s="16"/>
      <c r="BV46" s="17">
        <v>33</v>
      </c>
      <c r="BW46" s="17">
        <v>279</v>
      </c>
      <c r="BX46" s="17">
        <v>48</v>
      </c>
      <c r="BY46" s="17">
        <v>194</v>
      </c>
      <c r="BZ46" s="16"/>
      <c r="CA46" s="17">
        <v>45</v>
      </c>
      <c r="CB46" s="16"/>
      <c r="CC46" s="15">
        <v>1408</v>
      </c>
      <c r="CD46" s="16"/>
      <c r="CE46" s="15">
        <v>1099</v>
      </c>
      <c r="CF46" s="16"/>
      <c r="CG46" s="15">
        <v>1131</v>
      </c>
      <c r="CH46" s="16"/>
      <c r="CI46" s="17">
        <v>753</v>
      </c>
      <c r="CJ46" s="16"/>
      <c r="CK46" s="17">
        <v>995</v>
      </c>
      <c r="CL46" s="16"/>
      <c r="CM46" s="17">
        <v>832</v>
      </c>
      <c r="CN46" s="16"/>
      <c r="CO46" s="15">
        <v>2619</v>
      </c>
      <c r="CP46" s="16"/>
      <c r="CQ46" s="17">
        <v>704</v>
      </c>
      <c r="CR46" s="16"/>
      <c r="CS46" s="17">
        <v>835</v>
      </c>
      <c r="CT46" s="16"/>
      <c r="CU46" s="15">
        <v>1179</v>
      </c>
      <c r="CV46" s="16"/>
      <c r="CW46" s="17">
        <v>880</v>
      </c>
      <c r="CX46" s="16"/>
      <c r="CY46" s="17">
        <v>959</v>
      </c>
      <c r="CZ46" s="16"/>
      <c r="DA46" s="15">
        <v>2330</v>
      </c>
      <c r="DB46" s="16"/>
      <c r="DC46" s="17">
        <v>850</v>
      </c>
      <c r="DD46" s="16"/>
      <c r="DE46" s="17">
        <v>593</v>
      </c>
      <c r="DF46" s="16"/>
      <c r="DG46" s="15">
        <v>1496</v>
      </c>
      <c r="DH46" s="16"/>
      <c r="DI46" s="15">
        <v>1692</v>
      </c>
      <c r="DJ46" s="16"/>
      <c r="DK46" s="15">
        <v>1044</v>
      </c>
      <c r="DL46" s="17">
        <v>774</v>
      </c>
      <c r="DM46" s="15">
        <v>3835</v>
      </c>
      <c r="DN46" s="16"/>
      <c r="DO46" s="15">
        <v>1250</v>
      </c>
      <c r="DP46" s="16"/>
      <c r="DQ46" s="15">
        <v>1305</v>
      </c>
      <c r="DR46" s="16"/>
      <c r="DS46" s="17">
        <v>694</v>
      </c>
      <c r="DT46" s="16"/>
      <c r="DU46" s="15">
        <v>1209</v>
      </c>
      <c r="DV46" s="16"/>
      <c r="DW46" s="15">
        <v>2001</v>
      </c>
      <c r="DX46" s="16"/>
      <c r="DY46" s="17">
        <v>614</v>
      </c>
      <c r="DZ46" s="16"/>
      <c r="EA46" s="17">
        <v>679</v>
      </c>
      <c r="EB46" s="16"/>
      <c r="EC46" s="15">
        <v>2571</v>
      </c>
      <c r="ED46" s="16"/>
      <c r="EE46" s="15">
        <v>2499</v>
      </c>
      <c r="EF46" s="16"/>
      <c r="EG46" s="15">
        <v>1156</v>
      </c>
      <c r="EH46" s="16"/>
      <c r="EI46" s="15">
        <v>1388</v>
      </c>
      <c r="EJ46" s="16"/>
      <c r="EK46" s="15">
        <v>1010</v>
      </c>
      <c r="EL46" s="16"/>
      <c r="EM46" s="17">
        <v>907</v>
      </c>
      <c r="EN46" s="16"/>
      <c r="EO46" s="15">
        <v>1652</v>
      </c>
      <c r="EP46" s="16"/>
      <c r="EQ46" s="17">
        <v>571</v>
      </c>
      <c r="ER46" s="16"/>
      <c r="ES46" s="17">
        <v>932</v>
      </c>
      <c r="ET46" s="16"/>
      <c r="EU46" s="15">
        <v>1245</v>
      </c>
      <c r="EV46" s="16"/>
      <c r="EW46" s="17">
        <v>207</v>
      </c>
      <c r="EX46" s="16"/>
      <c r="EY46" s="17">
        <v>186</v>
      </c>
      <c r="EZ46" s="16"/>
      <c r="FA46" s="16"/>
      <c r="FB46" s="16"/>
      <c r="FC46" s="16"/>
      <c r="FD46" s="17">
        <v>100</v>
      </c>
      <c r="FE46" s="16"/>
      <c r="FF46" s="16"/>
      <c r="FG46" s="17">
        <v>31</v>
      </c>
      <c r="FH46" s="16"/>
      <c r="FI46" s="17">
        <v>188</v>
      </c>
      <c r="FJ46" s="16"/>
      <c r="FK46" s="17">
        <v>136</v>
      </c>
      <c r="FL46" s="17">
        <v>40</v>
      </c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</row>
    <row r="47" spans="1:201" ht="11.1" customHeight="1" x14ac:dyDescent="0.2">
      <c r="A47" s="19" t="s">
        <v>186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</row>
    <row r="48" spans="1:201" ht="11.1" customHeight="1" x14ac:dyDescent="0.2">
      <c r="A48" s="19" t="s">
        <v>225</v>
      </c>
      <c r="B48" s="20"/>
      <c r="C48" s="20"/>
      <c r="D48" s="20"/>
      <c r="E48" s="21">
        <v>485</v>
      </c>
      <c r="F48" s="20"/>
      <c r="G48" s="20"/>
      <c r="H48" s="20"/>
      <c r="I48" s="20"/>
      <c r="J48" s="20"/>
      <c r="K48" s="20"/>
      <c r="L48" s="21">
        <v>38</v>
      </c>
      <c r="M48" s="20"/>
      <c r="N48" s="20"/>
      <c r="O48" s="20"/>
      <c r="P48" s="20"/>
      <c r="Q48" s="20"/>
      <c r="R48" s="21">
        <v>13</v>
      </c>
      <c r="S48" s="21">
        <v>102</v>
      </c>
      <c r="T48" s="21">
        <v>400</v>
      </c>
      <c r="U48" s="20"/>
      <c r="V48" s="20"/>
      <c r="W48" s="21">
        <v>4</v>
      </c>
      <c r="X48" s="20"/>
      <c r="Y48" s="22">
        <v>1367</v>
      </c>
      <c r="Z48" s="20"/>
      <c r="AA48" s="21">
        <v>124</v>
      </c>
      <c r="AB48" s="20"/>
      <c r="AC48" s="20"/>
      <c r="AD48" s="20"/>
      <c r="AE48" s="22">
        <v>1155</v>
      </c>
      <c r="AF48" s="20"/>
      <c r="AG48" s="21">
        <v>884</v>
      </c>
      <c r="AH48" s="20"/>
      <c r="AI48" s="20"/>
      <c r="AJ48" s="20"/>
      <c r="AK48" s="21">
        <v>184</v>
      </c>
      <c r="AL48" s="20"/>
      <c r="AM48" s="22">
        <v>1374</v>
      </c>
      <c r="AN48" s="20"/>
      <c r="AO48" s="22">
        <v>1145</v>
      </c>
      <c r="AP48" s="20"/>
      <c r="AQ48" s="20"/>
      <c r="AR48" s="20"/>
      <c r="AS48" s="20"/>
      <c r="AT48" s="20"/>
      <c r="AU48" s="20"/>
      <c r="AV48" s="20"/>
      <c r="AW48" s="20"/>
      <c r="AX48" s="20"/>
      <c r="AY48" s="22">
        <v>1550</v>
      </c>
      <c r="AZ48" s="20"/>
      <c r="BA48" s="21">
        <v>567</v>
      </c>
      <c r="BB48" s="20"/>
      <c r="BC48" s="21">
        <v>2</v>
      </c>
      <c r="BD48" s="20"/>
      <c r="BE48" s="21">
        <v>951</v>
      </c>
      <c r="BF48" s="20"/>
      <c r="BG48" s="20"/>
      <c r="BH48" s="20"/>
      <c r="BI48" s="20"/>
      <c r="BJ48" s="20"/>
      <c r="BK48" s="20"/>
      <c r="BL48" s="20"/>
      <c r="BM48" s="20"/>
      <c r="BN48" s="20"/>
      <c r="BO48" s="21">
        <v>190</v>
      </c>
      <c r="BP48" s="21">
        <v>5</v>
      </c>
      <c r="BQ48" s="21">
        <v>506</v>
      </c>
      <c r="BR48" s="20"/>
      <c r="BS48" s="21">
        <v>292</v>
      </c>
      <c r="BT48" s="20"/>
      <c r="BU48" s="20"/>
      <c r="BV48" s="20"/>
      <c r="BW48" s="21">
        <v>94</v>
      </c>
      <c r="BX48" s="21">
        <v>1</v>
      </c>
      <c r="BY48" s="21">
        <v>26</v>
      </c>
      <c r="BZ48" s="20"/>
      <c r="CA48" s="20"/>
      <c r="CB48" s="20"/>
      <c r="CC48" s="21">
        <v>153</v>
      </c>
      <c r="CD48" s="20"/>
      <c r="CE48" s="21">
        <v>177</v>
      </c>
      <c r="CF48" s="20"/>
      <c r="CG48" s="21">
        <v>185</v>
      </c>
      <c r="CH48" s="20"/>
      <c r="CI48" s="21">
        <v>25</v>
      </c>
      <c r="CJ48" s="20"/>
      <c r="CK48" s="21">
        <v>117</v>
      </c>
      <c r="CL48" s="20"/>
      <c r="CM48" s="21">
        <v>93</v>
      </c>
      <c r="CN48" s="20"/>
      <c r="CO48" s="21">
        <v>589</v>
      </c>
      <c r="CP48" s="20"/>
      <c r="CQ48" s="21">
        <v>173</v>
      </c>
      <c r="CR48" s="20"/>
      <c r="CS48" s="21">
        <v>123</v>
      </c>
      <c r="CT48" s="20"/>
      <c r="CU48" s="20"/>
      <c r="CV48" s="20"/>
      <c r="CW48" s="21">
        <v>113</v>
      </c>
      <c r="CX48" s="20"/>
      <c r="CY48" s="21">
        <v>128</v>
      </c>
      <c r="CZ48" s="20"/>
      <c r="DA48" s="21">
        <v>247</v>
      </c>
      <c r="DB48" s="20"/>
      <c r="DC48" s="21">
        <v>84</v>
      </c>
      <c r="DD48" s="20"/>
      <c r="DE48" s="21">
        <v>107</v>
      </c>
      <c r="DF48" s="20"/>
      <c r="DG48" s="21">
        <v>353</v>
      </c>
      <c r="DH48" s="20"/>
      <c r="DI48" s="21">
        <v>99</v>
      </c>
      <c r="DJ48" s="20"/>
      <c r="DK48" s="21">
        <v>26</v>
      </c>
      <c r="DL48" s="20"/>
      <c r="DM48" s="21">
        <v>201</v>
      </c>
      <c r="DN48" s="20"/>
      <c r="DO48" s="21">
        <v>91</v>
      </c>
      <c r="DP48" s="20"/>
      <c r="DQ48" s="21">
        <v>91</v>
      </c>
      <c r="DR48" s="20"/>
      <c r="DS48" s="20"/>
      <c r="DT48" s="20"/>
      <c r="DU48" s="21">
        <v>147</v>
      </c>
      <c r="DV48" s="20"/>
      <c r="DW48" s="21">
        <v>191</v>
      </c>
      <c r="DX48" s="20"/>
      <c r="DY48" s="21">
        <v>92</v>
      </c>
      <c r="DZ48" s="20"/>
      <c r="EA48" s="21">
        <v>39</v>
      </c>
      <c r="EB48" s="20"/>
      <c r="EC48" s="21">
        <v>241</v>
      </c>
      <c r="ED48" s="20"/>
      <c r="EE48" s="21">
        <v>364</v>
      </c>
      <c r="EF48" s="20"/>
      <c r="EG48" s="21">
        <v>267</v>
      </c>
      <c r="EH48" s="20"/>
      <c r="EI48" s="21">
        <v>104</v>
      </c>
      <c r="EJ48" s="20"/>
      <c r="EK48" s="21">
        <v>35</v>
      </c>
      <c r="EL48" s="20"/>
      <c r="EM48" s="21">
        <v>156</v>
      </c>
      <c r="EN48" s="20"/>
      <c r="EO48" s="21">
        <v>593</v>
      </c>
      <c r="EP48" s="20"/>
      <c r="EQ48" s="21">
        <v>145</v>
      </c>
      <c r="ER48" s="20"/>
      <c r="ES48" s="20"/>
      <c r="ET48" s="20"/>
      <c r="EU48" s="21">
        <v>282</v>
      </c>
      <c r="EV48" s="20"/>
      <c r="EW48" s="20"/>
      <c r="EX48" s="20"/>
      <c r="EY48" s="21">
        <v>36</v>
      </c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1">
        <v>40</v>
      </c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</row>
    <row r="49" spans="1:201" ht="11.1" customHeight="1" x14ac:dyDescent="0.2">
      <c r="A49" s="19" t="s">
        <v>189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1">
        <v>17</v>
      </c>
      <c r="AL49" s="20"/>
      <c r="AM49" s="20"/>
      <c r="AN49" s="20"/>
      <c r="AO49" s="21">
        <v>12</v>
      </c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1">
        <v>2</v>
      </c>
      <c r="CV49" s="20"/>
      <c r="CW49" s="21">
        <v>3</v>
      </c>
      <c r="CX49" s="20"/>
      <c r="CY49" s="20"/>
      <c r="CZ49" s="20"/>
      <c r="DA49" s="21">
        <v>3</v>
      </c>
      <c r="DB49" s="20"/>
      <c r="DC49" s="21">
        <v>3</v>
      </c>
      <c r="DD49" s="20"/>
      <c r="DE49" s="20"/>
      <c r="DF49" s="20"/>
      <c r="DG49" s="21">
        <v>2</v>
      </c>
      <c r="DH49" s="20"/>
      <c r="DI49" s="20"/>
      <c r="DJ49" s="20"/>
      <c r="DK49" s="20"/>
      <c r="DL49" s="20"/>
      <c r="DM49" s="21">
        <v>10</v>
      </c>
      <c r="DN49" s="20"/>
      <c r="DO49" s="21">
        <v>2</v>
      </c>
      <c r="DP49" s="20"/>
      <c r="DQ49" s="20"/>
      <c r="DR49" s="20"/>
      <c r="DS49" s="20"/>
      <c r="DT49" s="20"/>
      <c r="DU49" s="21">
        <v>11</v>
      </c>
      <c r="DV49" s="20"/>
      <c r="DW49" s="20"/>
      <c r="DX49" s="20"/>
      <c r="DY49" s="20"/>
      <c r="DZ49" s="20"/>
      <c r="EA49" s="20"/>
      <c r="EB49" s="20"/>
      <c r="EC49" s="20"/>
      <c r="ED49" s="20"/>
      <c r="EE49" s="21">
        <v>2</v>
      </c>
      <c r="EF49" s="20"/>
      <c r="EG49" s="20"/>
      <c r="EH49" s="20"/>
      <c r="EI49" s="20"/>
      <c r="EJ49" s="20"/>
      <c r="EK49" s="20"/>
      <c r="EL49" s="20"/>
      <c r="EM49" s="21">
        <v>13</v>
      </c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</row>
    <row r="50" spans="1:201" ht="11.1" customHeight="1" x14ac:dyDescent="0.2">
      <c r="A50" s="19" t="s">
        <v>190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1">
        <v>3</v>
      </c>
      <c r="S50" s="21">
        <v>11</v>
      </c>
      <c r="T50" s="20"/>
      <c r="U50" s="20"/>
      <c r="V50" s="20"/>
      <c r="W50" s="21">
        <v>151</v>
      </c>
      <c r="X50" s="20"/>
      <c r="Y50" s="20"/>
      <c r="Z50" s="20"/>
      <c r="AA50" s="21">
        <v>63</v>
      </c>
      <c r="AB50" s="20"/>
      <c r="AC50" s="20"/>
      <c r="AD50" s="20"/>
      <c r="AE50" s="21">
        <v>40</v>
      </c>
      <c r="AF50" s="20"/>
      <c r="AG50" s="21">
        <v>136</v>
      </c>
      <c r="AH50" s="20"/>
      <c r="AI50" s="21">
        <v>2</v>
      </c>
      <c r="AJ50" s="20"/>
      <c r="AK50" s="21">
        <v>5</v>
      </c>
      <c r="AL50" s="20"/>
      <c r="AM50" s="20"/>
      <c r="AN50" s="20"/>
      <c r="AO50" s="21">
        <v>217</v>
      </c>
      <c r="AP50" s="20"/>
      <c r="AQ50" s="20"/>
      <c r="AR50" s="20"/>
      <c r="AS50" s="20"/>
      <c r="AT50" s="20"/>
      <c r="AU50" s="20"/>
      <c r="AV50" s="20"/>
      <c r="AW50" s="21">
        <v>20</v>
      </c>
      <c r="AX50" s="20"/>
      <c r="AY50" s="21">
        <v>9</v>
      </c>
      <c r="AZ50" s="20"/>
      <c r="BA50" s="21">
        <v>17</v>
      </c>
      <c r="BB50" s="20"/>
      <c r="BC50" s="20"/>
      <c r="BD50" s="20"/>
      <c r="BE50" s="21">
        <v>86</v>
      </c>
      <c r="BF50" s="20"/>
      <c r="BG50" s="20"/>
      <c r="BH50" s="20"/>
      <c r="BI50" s="20"/>
      <c r="BJ50" s="20"/>
      <c r="BK50" s="20"/>
      <c r="BL50" s="20"/>
      <c r="BM50" s="20"/>
      <c r="BN50" s="20"/>
      <c r="BO50" s="21">
        <v>17</v>
      </c>
      <c r="BP50" s="21">
        <v>2</v>
      </c>
      <c r="BQ50" s="21">
        <v>22</v>
      </c>
      <c r="BR50" s="20"/>
      <c r="BS50" s="21">
        <v>167</v>
      </c>
      <c r="BT50" s="20"/>
      <c r="BU50" s="20"/>
      <c r="BV50" s="21">
        <v>1</v>
      </c>
      <c r="BW50" s="21">
        <v>8</v>
      </c>
      <c r="BX50" s="20"/>
      <c r="BY50" s="21">
        <v>2</v>
      </c>
      <c r="BZ50" s="20"/>
      <c r="CA50" s="21">
        <v>8</v>
      </c>
      <c r="CB50" s="20"/>
      <c r="CC50" s="21">
        <v>83</v>
      </c>
      <c r="CD50" s="20"/>
      <c r="CE50" s="21">
        <v>58</v>
      </c>
      <c r="CF50" s="20"/>
      <c r="CG50" s="21">
        <v>54</v>
      </c>
      <c r="CH50" s="20"/>
      <c r="CI50" s="21">
        <v>45</v>
      </c>
      <c r="CJ50" s="20"/>
      <c r="CK50" s="21">
        <v>47</v>
      </c>
      <c r="CL50" s="20"/>
      <c r="CM50" s="21">
        <v>63</v>
      </c>
      <c r="CN50" s="20"/>
      <c r="CO50" s="21">
        <v>48</v>
      </c>
      <c r="CP50" s="20"/>
      <c r="CQ50" s="21">
        <v>14</v>
      </c>
      <c r="CR50" s="20"/>
      <c r="CS50" s="21">
        <v>14</v>
      </c>
      <c r="CT50" s="20"/>
      <c r="CU50" s="21">
        <v>29</v>
      </c>
      <c r="CV50" s="20"/>
      <c r="CW50" s="21">
        <v>44</v>
      </c>
      <c r="CX50" s="20"/>
      <c r="CY50" s="21">
        <v>13</v>
      </c>
      <c r="CZ50" s="20"/>
      <c r="DA50" s="21">
        <v>38</v>
      </c>
      <c r="DB50" s="20"/>
      <c r="DC50" s="21">
        <v>101</v>
      </c>
      <c r="DD50" s="20"/>
      <c r="DE50" s="21">
        <v>9</v>
      </c>
      <c r="DF50" s="20"/>
      <c r="DG50" s="21">
        <v>37</v>
      </c>
      <c r="DH50" s="20"/>
      <c r="DI50" s="21">
        <v>51</v>
      </c>
      <c r="DJ50" s="20"/>
      <c r="DK50" s="21">
        <v>10</v>
      </c>
      <c r="DL50" s="20"/>
      <c r="DM50" s="21">
        <v>85</v>
      </c>
      <c r="DN50" s="20"/>
      <c r="DO50" s="21">
        <v>23</v>
      </c>
      <c r="DP50" s="20"/>
      <c r="DQ50" s="21">
        <v>63</v>
      </c>
      <c r="DR50" s="20"/>
      <c r="DS50" s="21">
        <v>70</v>
      </c>
      <c r="DT50" s="20"/>
      <c r="DU50" s="21">
        <v>25</v>
      </c>
      <c r="DV50" s="20"/>
      <c r="DW50" s="21">
        <v>12</v>
      </c>
      <c r="DX50" s="20"/>
      <c r="DY50" s="21">
        <v>46</v>
      </c>
      <c r="DZ50" s="20"/>
      <c r="EA50" s="21">
        <v>44</v>
      </c>
      <c r="EB50" s="20"/>
      <c r="EC50" s="21">
        <v>77</v>
      </c>
      <c r="ED50" s="20"/>
      <c r="EE50" s="21">
        <v>111</v>
      </c>
      <c r="EF50" s="20"/>
      <c r="EG50" s="21">
        <v>88</v>
      </c>
      <c r="EH50" s="20"/>
      <c r="EI50" s="21">
        <v>102</v>
      </c>
      <c r="EJ50" s="20"/>
      <c r="EK50" s="21">
        <v>42</v>
      </c>
      <c r="EL50" s="20"/>
      <c r="EM50" s="21">
        <v>9</v>
      </c>
      <c r="EN50" s="20"/>
      <c r="EO50" s="21">
        <v>35</v>
      </c>
      <c r="EP50" s="20"/>
      <c r="EQ50" s="21">
        <v>28</v>
      </c>
      <c r="ER50" s="20"/>
      <c r="ES50" s="21">
        <v>64</v>
      </c>
      <c r="ET50" s="20"/>
      <c r="EU50" s="21">
        <v>16</v>
      </c>
      <c r="EV50" s="20"/>
      <c r="EW50" s="21">
        <v>15</v>
      </c>
      <c r="EX50" s="20"/>
      <c r="EY50" s="21">
        <v>7</v>
      </c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</row>
    <row r="51" spans="1:201" ht="11.1" customHeight="1" x14ac:dyDescent="0.2">
      <c r="A51" s="19" t="s">
        <v>191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1">
        <v>20</v>
      </c>
      <c r="X51" s="20"/>
      <c r="Y51" s="20"/>
      <c r="Z51" s="20"/>
      <c r="AA51" s="21">
        <v>5</v>
      </c>
      <c r="AB51" s="20"/>
      <c r="AC51" s="20"/>
      <c r="AD51" s="20"/>
      <c r="AE51" s="21">
        <v>7</v>
      </c>
      <c r="AF51" s="20"/>
      <c r="AG51" s="21">
        <v>32</v>
      </c>
      <c r="AH51" s="20"/>
      <c r="AI51" s="20"/>
      <c r="AJ51" s="20"/>
      <c r="AK51" s="21">
        <v>5</v>
      </c>
      <c r="AL51" s="20"/>
      <c r="AM51" s="20"/>
      <c r="AN51" s="20"/>
      <c r="AO51" s="21">
        <v>8</v>
      </c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1">
        <v>2</v>
      </c>
      <c r="BB51" s="20"/>
      <c r="BC51" s="21">
        <v>34</v>
      </c>
      <c r="BD51" s="20"/>
      <c r="BE51" s="21">
        <v>4</v>
      </c>
      <c r="BF51" s="20"/>
      <c r="BG51" s="20"/>
      <c r="BH51" s="20"/>
      <c r="BI51" s="20"/>
      <c r="BJ51" s="20"/>
      <c r="BK51" s="21">
        <v>12</v>
      </c>
      <c r="BL51" s="20"/>
      <c r="BM51" s="20"/>
      <c r="BN51" s="20"/>
      <c r="BO51" s="21">
        <v>4</v>
      </c>
      <c r="BP51" s="21">
        <v>2</v>
      </c>
      <c r="BQ51" s="21">
        <v>5</v>
      </c>
      <c r="BR51" s="20"/>
      <c r="BS51" s="20"/>
      <c r="BT51" s="20"/>
      <c r="BU51" s="20"/>
      <c r="BV51" s="20"/>
      <c r="BW51" s="21">
        <v>2</v>
      </c>
      <c r="BX51" s="20"/>
      <c r="BY51" s="21">
        <v>2</v>
      </c>
      <c r="BZ51" s="20"/>
      <c r="CA51" s="20"/>
      <c r="CB51" s="20"/>
      <c r="CC51" s="21">
        <v>4</v>
      </c>
      <c r="CD51" s="20"/>
      <c r="CE51" s="21">
        <v>3</v>
      </c>
      <c r="CF51" s="20"/>
      <c r="CG51" s="21">
        <v>6</v>
      </c>
      <c r="CH51" s="20"/>
      <c r="CI51" s="20"/>
      <c r="CJ51" s="20"/>
      <c r="CK51" s="21">
        <v>2</v>
      </c>
      <c r="CL51" s="20"/>
      <c r="CM51" s="21">
        <v>5</v>
      </c>
      <c r="CN51" s="20"/>
      <c r="CO51" s="21">
        <v>10</v>
      </c>
      <c r="CP51" s="20"/>
      <c r="CQ51" s="20"/>
      <c r="CR51" s="20"/>
      <c r="CS51" s="21">
        <v>16</v>
      </c>
      <c r="CT51" s="20"/>
      <c r="CU51" s="21">
        <v>2</v>
      </c>
      <c r="CV51" s="20"/>
      <c r="CW51" s="21">
        <v>3</v>
      </c>
      <c r="CX51" s="20"/>
      <c r="CY51" s="21">
        <v>3</v>
      </c>
      <c r="CZ51" s="20"/>
      <c r="DA51" s="21">
        <v>20</v>
      </c>
      <c r="DB51" s="20"/>
      <c r="DC51" s="20"/>
      <c r="DD51" s="20"/>
      <c r="DE51" s="20"/>
      <c r="DF51" s="20"/>
      <c r="DG51" s="21">
        <v>18</v>
      </c>
      <c r="DH51" s="20"/>
      <c r="DI51" s="21">
        <v>7</v>
      </c>
      <c r="DJ51" s="20"/>
      <c r="DK51" s="21">
        <v>2</v>
      </c>
      <c r="DL51" s="20"/>
      <c r="DM51" s="21">
        <v>16</v>
      </c>
      <c r="DN51" s="20"/>
      <c r="DO51" s="20"/>
      <c r="DP51" s="20"/>
      <c r="DQ51" s="21">
        <v>2</v>
      </c>
      <c r="DR51" s="20"/>
      <c r="DS51" s="20"/>
      <c r="DT51" s="20"/>
      <c r="DU51" s="21">
        <v>5</v>
      </c>
      <c r="DV51" s="20"/>
      <c r="DW51" s="21">
        <v>2</v>
      </c>
      <c r="DX51" s="20"/>
      <c r="DY51" s="21">
        <v>6</v>
      </c>
      <c r="DZ51" s="20"/>
      <c r="EA51" s="21">
        <v>2</v>
      </c>
      <c r="EB51" s="20"/>
      <c r="EC51" s="21">
        <v>2</v>
      </c>
      <c r="ED51" s="20"/>
      <c r="EE51" s="20"/>
      <c r="EF51" s="20"/>
      <c r="EG51" s="21">
        <v>11</v>
      </c>
      <c r="EH51" s="20"/>
      <c r="EI51" s="20"/>
      <c r="EJ51" s="20"/>
      <c r="EK51" s="20"/>
      <c r="EL51" s="20"/>
      <c r="EM51" s="20"/>
      <c r="EN51" s="20"/>
      <c r="EO51" s="21">
        <v>5</v>
      </c>
      <c r="EP51" s="20"/>
      <c r="EQ51" s="20"/>
      <c r="ER51" s="20"/>
      <c r="ES51" s="21">
        <v>3</v>
      </c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</row>
    <row r="52" spans="1:201" ht="11.1" customHeight="1" x14ac:dyDescent="0.2">
      <c r="A52" s="19" t="s">
        <v>192</v>
      </c>
      <c r="B52" s="20"/>
      <c r="C52" s="20"/>
      <c r="D52" s="21">
        <v>55</v>
      </c>
      <c r="E52" s="20"/>
      <c r="F52" s="20"/>
      <c r="G52" s="20"/>
      <c r="H52" s="20"/>
      <c r="I52" s="20"/>
      <c r="J52" s="20"/>
      <c r="K52" s="20"/>
      <c r="L52" s="21">
        <v>9</v>
      </c>
      <c r="M52" s="20"/>
      <c r="N52" s="20"/>
      <c r="O52" s="20"/>
      <c r="P52" s="22">
        <v>1072</v>
      </c>
      <c r="Q52" s="20"/>
      <c r="R52" s="21">
        <v>11</v>
      </c>
      <c r="S52" s="21">
        <v>1</v>
      </c>
      <c r="T52" s="20"/>
      <c r="U52" s="20"/>
      <c r="V52" s="20"/>
      <c r="W52" s="21">
        <v>129</v>
      </c>
      <c r="X52" s="20"/>
      <c r="Y52" s="20"/>
      <c r="Z52" s="20"/>
      <c r="AA52" s="21">
        <v>40</v>
      </c>
      <c r="AB52" s="20"/>
      <c r="AC52" s="20"/>
      <c r="AD52" s="20"/>
      <c r="AE52" s="21">
        <v>20</v>
      </c>
      <c r="AF52" s="20"/>
      <c r="AG52" s="21">
        <v>7</v>
      </c>
      <c r="AH52" s="20"/>
      <c r="AI52" s="20"/>
      <c r="AJ52" s="20"/>
      <c r="AK52" s="21">
        <v>66</v>
      </c>
      <c r="AL52" s="20"/>
      <c r="AM52" s="20"/>
      <c r="AN52" s="20"/>
      <c r="AO52" s="21">
        <v>5</v>
      </c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1">
        <v>106</v>
      </c>
      <c r="BD52" s="20"/>
      <c r="BE52" s="21">
        <v>9</v>
      </c>
      <c r="BF52" s="20"/>
      <c r="BG52" s="20"/>
      <c r="BH52" s="20"/>
      <c r="BI52" s="20"/>
      <c r="BJ52" s="20"/>
      <c r="BK52" s="21">
        <v>11</v>
      </c>
      <c r="BL52" s="20"/>
      <c r="BM52" s="20"/>
      <c r="BN52" s="20"/>
      <c r="BO52" s="21">
        <v>9</v>
      </c>
      <c r="BP52" s="21">
        <v>4</v>
      </c>
      <c r="BQ52" s="21">
        <v>12</v>
      </c>
      <c r="BR52" s="20"/>
      <c r="BS52" s="21">
        <v>28</v>
      </c>
      <c r="BT52" s="20"/>
      <c r="BU52" s="20"/>
      <c r="BV52" s="20"/>
      <c r="BW52" s="21">
        <v>2</v>
      </c>
      <c r="BX52" s="20"/>
      <c r="BY52" s="21">
        <v>3</v>
      </c>
      <c r="BZ52" s="20"/>
      <c r="CA52" s="21">
        <v>2</v>
      </c>
      <c r="CB52" s="20"/>
      <c r="CC52" s="21">
        <v>8</v>
      </c>
      <c r="CD52" s="20"/>
      <c r="CE52" s="21">
        <v>2</v>
      </c>
      <c r="CF52" s="20"/>
      <c r="CG52" s="21">
        <v>16</v>
      </c>
      <c r="CH52" s="20"/>
      <c r="CI52" s="21">
        <v>4</v>
      </c>
      <c r="CJ52" s="20"/>
      <c r="CK52" s="21">
        <v>9</v>
      </c>
      <c r="CL52" s="20"/>
      <c r="CM52" s="21">
        <v>4</v>
      </c>
      <c r="CN52" s="20"/>
      <c r="CO52" s="21">
        <v>13</v>
      </c>
      <c r="CP52" s="20"/>
      <c r="CQ52" s="21">
        <v>4</v>
      </c>
      <c r="CR52" s="20"/>
      <c r="CS52" s="21">
        <v>36</v>
      </c>
      <c r="CT52" s="20"/>
      <c r="CU52" s="21">
        <v>15</v>
      </c>
      <c r="CV52" s="20"/>
      <c r="CW52" s="21">
        <v>9</v>
      </c>
      <c r="CX52" s="20"/>
      <c r="CY52" s="21">
        <v>3</v>
      </c>
      <c r="CZ52" s="20"/>
      <c r="DA52" s="21">
        <v>35</v>
      </c>
      <c r="DB52" s="20"/>
      <c r="DC52" s="21">
        <v>3</v>
      </c>
      <c r="DD52" s="20"/>
      <c r="DE52" s="21">
        <v>9</v>
      </c>
      <c r="DF52" s="20"/>
      <c r="DG52" s="21">
        <v>14</v>
      </c>
      <c r="DH52" s="20"/>
      <c r="DI52" s="21">
        <v>35</v>
      </c>
      <c r="DJ52" s="20"/>
      <c r="DK52" s="21">
        <v>14</v>
      </c>
      <c r="DL52" s="20"/>
      <c r="DM52" s="21">
        <v>32</v>
      </c>
      <c r="DN52" s="20"/>
      <c r="DO52" s="21">
        <v>34</v>
      </c>
      <c r="DP52" s="20"/>
      <c r="DQ52" s="21">
        <v>9</v>
      </c>
      <c r="DR52" s="20"/>
      <c r="DS52" s="21">
        <v>2</v>
      </c>
      <c r="DT52" s="20"/>
      <c r="DU52" s="21">
        <v>19</v>
      </c>
      <c r="DV52" s="20"/>
      <c r="DW52" s="21">
        <v>117</v>
      </c>
      <c r="DX52" s="20"/>
      <c r="DY52" s="21">
        <v>6</v>
      </c>
      <c r="DZ52" s="20"/>
      <c r="EA52" s="21">
        <v>13</v>
      </c>
      <c r="EB52" s="20"/>
      <c r="EC52" s="21">
        <v>50</v>
      </c>
      <c r="ED52" s="20"/>
      <c r="EE52" s="21">
        <v>12</v>
      </c>
      <c r="EF52" s="20"/>
      <c r="EG52" s="21">
        <v>14</v>
      </c>
      <c r="EH52" s="20"/>
      <c r="EI52" s="21">
        <v>9</v>
      </c>
      <c r="EJ52" s="20"/>
      <c r="EK52" s="21">
        <v>17</v>
      </c>
      <c r="EL52" s="20"/>
      <c r="EM52" s="21">
        <v>9</v>
      </c>
      <c r="EN52" s="20"/>
      <c r="EO52" s="21">
        <v>52</v>
      </c>
      <c r="EP52" s="20"/>
      <c r="EQ52" s="20"/>
      <c r="ER52" s="20"/>
      <c r="ES52" s="21">
        <v>23</v>
      </c>
      <c r="ET52" s="20"/>
      <c r="EU52" s="20"/>
      <c r="EV52" s="20"/>
      <c r="EW52" s="21">
        <v>2</v>
      </c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</row>
    <row r="53" spans="1:201" ht="11.1" customHeight="1" x14ac:dyDescent="0.2">
      <c r="A53" s="19" t="s">
        <v>193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1">
        <v>2</v>
      </c>
      <c r="S53" s="20"/>
      <c r="T53" s="20"/>
      <c r="U53" s="20"/>
      <c r="V53" s="20"/>
      <c r="W53" s="21">
        <v>4</v>
      </c>
      <c r="X53" s="20"/>
      <c r="Y53" s="20"/>
      <c r="Z53" s="20"/>
      <c r="AA53" s="20"/>
      <c r="AB53" s="20"/>
      <c r="AC53" s="20"/>
      <c r="AD53" s="20"/>
      <c r="AE53" s="21">
        <v>101</v>
      </c>
      <c r="AF53" s="20"/>
      <c r="AG53" s="21">
        <v>424</v>
      </c>
      <c r="AH53" s="20"/>
      <c r="AI53" s="20"/>
      <c r="AJ53" s="20"/>
      <c r="AK53" s="21">
        <v>66</v>
      </c>
      <c r="AL53" s="20"/>
      <c r="AM53" s="20"/>
      <c r="AN53" s="20"/>
      <c r="AO53" s="21">
        <v>3</v>
      </c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1">
        <v>660</v>
      </c>
      <c r="BD53" s="20"/>
      <c r="BE53" s="21">
        <v>83</v>
      </c>
      <c r="BF53" s="20"/>
      <c r="BG53" s="20"/>
      <c r="BH53" s="20"/>
      <c r="BI53" s="20"/>
      <c r="BJ53" s="20"/>
      <c r="BK53" s="21">
        <v>48</v>
      </c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1">
        <v>1</v>
      </c>
      <c r="BX53" s="20"/>
      <c r="BY53" s="21">
        <v>3</v>
      </c>
      <c r="BZ53" s="20"/>
      <c r="CA53" s="20"/>
      <c r="CB53" s="20"/>
      <c r="CC53" s="20"/>
      <c r="CD53" s="20"/>
      <c r="CE53" s="21">
        <v>2</v>
      </c>
      <c r="CF53" s="20"/>
      <c r="CG53" s="20"/>
      <c r="CH53" s="20"/>
      <c r="CI53" s="20"/>
      <c r="CJ53" s="20"/>
      <c r="CK53" s="20"/>
      <c r="CL53" s="20"/>
      <c r="CM53" s="21">
        <v>2</v>
      </c>
      <c r="CN53" s="20"/>
      <c r="CO53" s="21">
        <v>3</v>
      </c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1">
        <v>2</v>
      </c>
      <c r="DH53" s="20"/>
      <c r="DI53" s="20"/>
      <c r="DJ53" s="20"/>
      <c r="DK53" s="20"/>
      <c r="DL53" s="20"/>
      <c r="DM53" s="21">
        <v>2</v>
      </c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1">
        <v>2</v>
      </c>
      <c r="EB53" s="20"/>
      <c r="EC53" s="21">
        <v>2</v>
      </c>
      <c r="ED53" s="20"/>
      <c r="EE53" s="21">
        <v>3</v>
      </c>
      <c r="EF53" s="20"/>
      <c r="EG53" s="21">
        <v>2</v>
      </c>
      <c r="EH53" s="20"/>
      <c r="EI53" s="21">
        <v>2</v>
      </c>
      <c r="EJ53" s="20"/>
      <c r="EK53" s="20"/>
      <c r="EL53" s="20"/>
      <c r="EM53" s="21">
        <v>2</v>
      </c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</row>
    <row r="54" spans="1:201" ht="11.1" customHeight="1" x14ac:dyDescent="0.2">
      <c r="A54" s="19" t="s">
        <v>194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1">
        <v>154</v>
      </c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</row>
    <row r="55" spans="1:201" ht="11.1" customHeight="1" x14ac:dyDescent="0.2">
      <c r="A55" s="19" t="s">
        <v>195</v>
      </c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1">
        <v>36</v>
      </c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1">
        <v>2</v>
      </c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1">
        <v>2</v>
      </c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1">
        <v>5</v>
      </c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1">
        <v>9</v>
      </c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</row>
    <row r="56" spans="1:201" ht="11.1" customHeight="1" x14ac:dyDescent="0.2">
      <c r="A56" s="19" t="s">
        <v>196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1">
        <v>2</v>
      </c>
      <c r="AF56" s="20"/>
      <c r="AG56" s="20"/>
      <c r="AH56" s="20"/>
      <c r="AI56" s="20"/>
      <c r="AJ56" s="20"/>
      <c r="AK56" s="21">
        <v>51</v>
      </c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1">
        <v>2</v>
      </c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</row>
    <row r="57" spans="1:201" ht="11.1" customHeight="1" x14ac:dyDescent="0.2">
      <c r="A57" s="19" t="s">
        <v>197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1">
        <v>2</v>
      </c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1">
        <v>37</v>
      </c>
      <c r="AF57" s="20"/>
      <c r="AG57" s="21">
        <v>4</v>
      </c>
      <c r="AH57" s="20"/>
      <c r="AI57" s="20"/>
      <c r="AJ57" s="20"/>
      <c r="AK57" s="21">
        <v>238</v>
      </c>
      <c r="AL57" s="20"/>
      <c r="AM57" s="20"/>
      <c r="AN57" s="20"/>
      <c r="AO57" s="21">
        <v>3</v>
      </c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1">
        <v>34</v>
      </c>
      <c r="BD57" s="20"/>
      <c r="BE57" s="20"/>
      <c r="BF57" s="20"/>
      <c r="BG57" s="20"/>
      <c r="BH57" s="20"/>
      <c r="BI57" s="20"/>
      <c r="BJ57" s="20"/>
      <c r="BK57" s="21">
        <v>53</v>
      </c>
      <c r="BL57" s="20"/>
      <c r="BM57" s="20"/>
      <c r="BN57" s="20"/>
      <c r="BO57" s="20"/>
      <c r="BP57" s="20"/>
      <c r="BQ57" s="21">
        <v>3</v>
      </c>
      <c r="BR57" s="20"/>
      <c r="BS57" s="20"/>
      <c r="BT57" s="20"/>
      <c r="BU57" s="20"/>
      <c r="BV57" s="20"/>
      <c r="BW57" s="21">
        <v>1</v>
      </c>
      <c r="BX57" s="20"/>
      <c r="BY57" s="20"/>
      <c r="BZ57" s="20"/>
      <c r="CA57" s="21">
        <v>2</v>
      </c>
      <c r="CB57" s="20"/>
      <c r="CC57" s="20"/>
      <c r="CD57" s="20"/>
      <c r="CE57" s="21">
        <v>2</v>
      </c>
      <c r="CF57" s="20"/>
      <c r="CG57" s="20"/>
      <c r="CH57" s="20"/>
      <c r="CI57" s="20"/>
      <c r="CJ57" s="20"/>
      <c r="CK57" s="20"/>
      <c r="CL57" s="20"/>
      <c r="CM57" s="21">
        <v>2</v>
      </c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1">
        <v>3</v>
      </c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1">
        <v>34</v>
      </c>
      <c r="DN57" s="20"/>
      <c r="DO57" s="20"/>
      <c r="DP57" s="20"/>
      <c r="DQ57" s="20"/>
      <c r="DR57" s="20"/>
      <c r="DS57" s="20"/>
      <c r="DT57" s="20"/>
      <c r="DU57" s="20"/>
      <c r="DV57" s="20"/>
      <c r="DW57" s="21">
        <v>40</v>
      </c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1">
        <v>4</v>
      </c>
      <c r="EL57" s="20"/>
      <c r="EM57" s="21">
        <v>2</v>
      </c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</row>
    <row r="58" spans="1:201" ht="11.1" customHeight="1" x14ac:dyDescent="0.2">
      <c r="A58" s="19" t="s">
        <v>198</v>
      </c>
      <c r="B58" s="20"/>
      <c r="C58" s="20"/>
      <c r="D58" s="21">
        <v>2</v>
      </c>
      <c r="E58" s="20"/>
      <c r="F58" s="20"/>
      <c r="G58" s="20"/>
      <c r="H58" s="20"/>
      <c r="I58" s="20"/>
      <c r="J58" s="20"/>
      <c r="K58" s="20"/>
      <c r="L58" s="21">
        <v>2</v>
      </c>
      <c r="M58" s="20"/>
      <c r="N58" s="20"/>
      <c r="O58" s="20"/>
      <c r="P58" s="21">
        <v>24</v>
      </c>
      <c r="Q58" s="20"/>
      <c r="R58" s="21">
        <v>5</v>
      </c>
      <c r="S58" s="20"/>
      <c r="T58" s="20"/>
      <c r="U58" s="20"/>
      <c r="V58" s="20"/>
      <c r="W58" s="21">
        <v>35</v>
      </c>
      <c r="X58" s="20"/>
      <c r="Y58" s="20"/>
      <c r="Z58" s="20"/>
      <c r="AA58" s="21">
        <v>146</v>
      </c>
      <c r="AB58" s="20"/>
      <c r="AC58" s="20"/>
      <c r="AD58" s="20"/>
      <c r="AE58" s="21">
        <v>222</v>
      </c>
      <c r="AF58" s="20"/>
      <c r="AG58" s="21">
        <v>12</v>
      </c>
      <c r="AH58" s="20"/>
      <c r="AI58" s="21">
        <v>422</v>
      </c>
      <c r="AJ58" s="20"/>
      <c r="AK58" s="21">
        <v>83</v>
      </c>
      <c r="AL58" s="20"/>
      <c r="AM58" s="20"/>
      <c r="AN58" s="20"/>
      <c r="AO58" s="21">
        <v>13</v>
      </c>
      <c r="AP58" s="20"/>
      <c r="AQ58" s="20"/>
      <c r="AR58" s="20"/>
      <c r="AS58" s="20"/>
      <c r="AT58" s="20"/>
      <c r="AU58" s="20"/>
      <c r="AV58" s="20"/>
      <c r="AW58" s="21">
        <v>35</v>
      </c>
      <c r="AX58" s="20"/>
      <c r="AY58" s="21">
        <v>3</v>
      </c>
      <c r="AZ58" s="20"/>
      <c r="BA58" s="21">
        <v>3</v>
      </c>
      <c r="BB58" s="20"/>
      <c r="BC58" s="21">
        <v>165</v>
      </c>
      <c r="BD58" s="20"/>
      <c r="BE58" s="21">
        <v>101</v>
      </c>
      <c r="BF58" s="20"/>
      <c r="BG58" s="20"/>
      <c r="BH58" s="20"/>
      <c r="BI58" s="20"/>
      <c r="BJ58" s="20"/>
      <c r="BK58" s="21">
        <v>3</v>
      </c>
      <c r="BL58" s="20"/>
      <c r="BM58" s="20"/>
      <c r="BN58" s="20"/>
      <c r="BO58" s="21">
        <v>18</v>
      </c>
      <c r="BP58" s="20"/>
      <c r="BQ58" s="21">
        <v>214</v>
      </c>
      <c r="BR58" s="20"/>
      <c r="BS58" s="20"/>
      <c r="BT58" s="20"/>
      <c r="BU58" s="20"/>
      <c r="BV58" s="20"/>
      <c r="BW58" s="21">
        <v>1</v>
      </c>
      <c r="BX58" s="20"/>
      <c r="BY58" s="21">
        <v>3</v>
      </c>
      <c r="BZ58" s="20"/>
      <c r="CA58" s="20"/>
      <c r="CB58" s="20"/>
      <c r="CC58" s="21">
        <v>27</v>
      </c>
      <c r="CD58" s="20"/>
      <c r="CE58" s="21">
        <v>74</v>
      </c>
      <c r="CF58" s="20"/>
      <c r="CG58" s="21">
        <v>36</v>
      </c>
      <c r="CH58" s="20"/>
      <c r="CI58" s="21">
        <v>2</v>
      </c>
      <c r="CJ58" s="20"/>
      <c r="CK58" s="21">
        <v>28</v>
      </c>
      <c r="CL58" s="20"/>
      <c r="CM58" s="21">
        <v>43</v>
      </c>
      <c r="CN58" s="20"/>
      <c r="CO58" s="21">
        <v>117</v>
      </c>
      <c r="CP58" s="20"/>
      <c r="CQ58" s="20"/>
      <c r="CR58" s="20"/>
      <c r="CS58" s="21">
        <v>2</v>
      </c>
      <c r="CT58" s="20"/>
      <c r="CU58" s="21">
        <v>17</v>
      </c>
      <c r="CV58" s="20"/>
      <c r="CW58" s="21">
        <v>9</v>
      </c>
      <c r="CX58" s="20"/>
      <c r="CY58" s="21">
        <v>27</v>
      </c>
      <c r="CZ58" s="20"/>
      <c r="DA58" s="21">
        <v>8</v>
      </c>
      <c r="DB58" s="20"/>
      <c r="DC58" s="21">
        <v>94</v>
      </c>
      <c r="DD58" s="20"/>
      <c r="DE58" s="21">
        <v>62</v>
      </c>
      <c r="DF58" s="20"/>
      <c r="DG58" s="21">
        <v>55</v>
      </c>
      <c r="DH58" s="20"/>
      <c r="DI58" s="21">
        <v>4</v>
      </c>
      <c r="DJ58" s="20"/>
      <c r="DK58" s="21">
        <v>26</v>
      </c>
      <c r="DL58" s="20"/>
      <c r="DM58" s="20"/>
      <c r="DN58" s="20"/>
      <c r="DO58" s="20"/>
      <c r="DP58" s="20"/>
      <c r="DQ58" s="21">
        <v>14</v>
      </c>
      <c r="DR58" s="20"/>
      <c r="DS58" s="21">
        <v>15</v>
      </c>
      <c r="DT58" s="20"/>
      <c r="DU58" s="21">
        <v>102</v>
      </c>
      <c r="DV58" s="20"/>
      <c r="DW58" s="21">
        <v>16</v>
      </c>
      <c r="DX58" s="20"/>
      <c r="DY58" s="21">
        <v>61</v>
      </c>
      <c r="DZ58" s="20"/>
      <c r="EA58" s="21">
        <v>9</v>
      </c>
      <c r="EB58" s="20"/>
      <c r="EC58" s="21">
        <v>57</v>
      </c>
      <c r="ED58" s="20"/>
      <c r="EE58" s="21">
        <v>27</v>
      </c>
      <c r="EF58" s="20"/>
      <c r="EG58" s="21">
        <v>30</v>
      </c>
      <c r="EH58" s="20"/>
      <c r="EI58" s="21">
        <v>50</v>
      </c>
      <c r="EJ58" s="20"/>
      <c r="EK58" s="21">
        <v>31</v>
      </c>
      <c r="EL58" s="20"/>
      <c r="EM58" s="21">
        <v>13</v>
      </c>
      <c r="EN58" s="20"/>
      <c r="EO58" s="21">
        <v>99</v>
      </c>
      <c r="EP58" s="20"/>
      <c r="EQ58" s="21">
        <v>68</v>
      </c>
      <c r="ER58" s="20"/>
      <c r="ES58" s="21">
        <v>95</v>
      </c>
      <c r="ET58" s="20"/>
      <c r="EU58" s="20"/>
      <c r="EV58" s="20"/>
      <c r="EW58" s="20"/>
      <c r="EX58" s="20"/>
      <c r="EY58" s="21">
        <v>2</v>
      </c>
      <c r="EZ58" s="20"/>
      <c r="FA58" s="20"/>
      <c r="FB58" s="20"/>
      <c r="FC58" s="20"/>
      <c r="FD58" s="20"/>
      <c r="FE58" s="20"/>
      <c r="FF58" s="20"/>
      <c r="FG58" s="20"/>
      <c r="FH58" s="20"/>
      <c r="FI58" s="21">
        <v>34</v>
      </c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</row>
    <row r="59" spans="1:201" ht="11.1" customHeight="1" x14ac:dyDescent="0.2">
      <c r="A59" s="19" t="s">
        <v>199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1">
        <v>3</v>
      </c>
      <c r="M59" s="20"/>
      <c r="N59" s="20"/>
      <c r="O59" s="20"/>
      <c r="P59" s="20"/>
      <c r="Q59" s="20"/>
      <c r="R59" s="21">
        <v>200</v>
      </c>
      <c r="S59" s="21">
        <v>36</v>
      </c>
      <c r="T59" s="20"/>
      <c r="U59" s="20"/>
      <c r="V59" s="20"/>
      <c r="W59" s="22">
        <v>1438</v>
      </c>
      <c r="X59" s="20"/>
      <c r="Y59" s="20"/>
      <c r="Z59" s="20"/>
      <c r="AA59" s="22">
        <v>2459</v>
      </c>
      <c r="AB59" s="20"/>
      <c r="AC59" s="20"/>
      <c r="AD59" s="20"/>
      <c r="AE59" s="22">
        <v>1245</v>
      </c>
      <c r="AF59" s="20"/>
      <c r="AG59" s="22">
        <v>1272</v>
      </c>
      <c r="AH59" s="20"/>
      <c r="AI59" s="20"/>
      <c r="AJ59" s="20"/>
      <c r="AK59" s="21">
        <v>15</v>
      </c>
      <c r="AL59" s="20"/>
      <c r="AM59" s="20"/>
      <c r="AN59" s="20"/>
      <c r="AO59" s="22">
        <v>2009</v>
      </c>
      <c r="AP59" s="20"/>
      <c r="AQ59" s="20"/>
      <c r="AR59" s="20"/>
      <c r="AS59" s="20"/>
      <c r="AT59" s="20"/>
      <c r="AU59" s="20"/>
      <c r="AV59" s="20"/>
      <c r="AW59" s="21">
        <v>538</v>
      </c>
      <c r="AX59" s="20"/>
      <c r="AY59" s="21">
        <v>566</v>
      </c>
      <c r="AZ59" s="20"/>
      <c r="BA59" s="21">
        <v>966</v>
      </c>
      <c r="BB59" s="20"/>
      <c r="BC59" s="20"/>
      <c r="BD59" s="20"/>
      <c r="BE59" s="21">
        <v>886</v>
      </c>
      <c r="BF59" s="20"/>
      <c r="BG59" s="20"/>
      <c r="BH59" s="20"/>
      <c r="BI59" s="20"/>
      <c r="BJ59" s="20"/>
      <c r="BK59" s="20"/>
      <c r="BL59" s="20"/>
      <c r="BM59" s="20"/>
      <c r="BN59" s="20"/>
      <c r="BO59" s="21">
        <v>725</v>
      </c>
      <c r="BP59" s="21">
        <v>18</v>
      </c>
      <c r="BQ59" s="21">
        <v>323</v>
      </c>
      <c r="BR59" s="20"/>
      <c r="BS59" s="21">
        <v>452</v>
      </c>
      <c r="BT59" s="20"/>
      <c r="BU59" s="20"/>
      <c r="BV59" s="20"/>
      <c r="BW59" s="21">
        <v>37</v>
      </c>
      <c r="BX59" s="20"/>
      <c r="BY59" s="21">
        <v>83</v>
      </c>
      <c r="BZ59" s="20"/>
      <c r="CA59" s="21">
        <v>14</v>
      </c>
      <c r="CB59" s="20"/>
      <c r="CC59" s="21">
        <v>654</v>
      </c>
      <c r="CD59" s="20"/>
      <c r="CE59" s="21">
        <v>199</v>
      </c>
      <c r="CF59" s="20"/>
      <c r="CG59" s="21">
        <v>221</v>
      </c>
      <c r="CH59" s="20"/>
      <c r="CI59" s="21">
        <v>363</v>
      </c>
      <c r="CJ59" s="20"/>
      <c r="CK59" s="21">
        <v>250</v>
      </c>
      <c r="CL59" s="20"/>
      <c r="CM59" s="21">
        <v>159</v>
      </c>
      <c r="CN59" s="20"/>
      <c r="CO59" s="22">
        <v>1034</v>
      </c>
      <c r="CP59" s="20"/>
      <c r="CQ59" s="21">
        <v>341</v>
      </c>
      <c r="CR59" s="20"/>
      <c r="CS59" s="21">
        <v>201</v>
      </c>
      <c r="CT59" s="20"/>
      <c r="CU59" s="21">
        <v>557</v>
      </c>
      <c r="CV59" s="20"/>
      <c r="CW59" s="21">
        <v>272</v>
      </c>
      <c r="CX59" s="20"/>
      <c r="CY59" s="21">
        <v>184</v>
      </c>
      <c r="CZ59" s="20"/>
      <c r="DA59" s="21">
        <v>715</v>
      </c>
      <c r="DB59" s="20"/>
      <c r="DC59" s="21">
        <v>294</v>
      </c>
      <c r="DD59" s="20"/>
      <c r="DE59" s="21">
        <v>173</v>
      </c>
      <c r="DF59" s="20"/>
      <c r="DG59" s="21">
        <v>491</v>
      </c>
      <c r="DH59" s="20"/>
      <c r="DI59" s="21">
        <v>525</v>
      </c>
      <c r="DJ59" s="20"/>
      <c r="DK59" s="21">
        <v>222</v>
      </c>
      <c r="DL59" s="20"/>
      <c r="DM59" s="22">
        <v>1553</v>
      </c>
      <c r="DN59" s="20"/>
      <c r="DO59" s="21">
        <v>486</v>
      </c>
      <c r="DP59" s="20"/>
      <c r="DQ59" s="21">
        <v>588</v>
      </c>
      <c r="DR59" s="20"/>
      <c r="DS59" s="21">
        <v>201</v>
      </c>
      <c r="DT59" s="20"/>
      <c r="DU59" s="21">
        <v>165</v>
      </c>
      <c r="DV59" s="20"/>
      <c r="DW59" s="22">
        <v>1368</v>
      </c>
      <c r="DX59" s="20"/>
      <c r="DY59" s="21">
        <v>83</v>
      </c>
      <c r="DZ59" s="20"/>
      <c r="EA59" s="21">
        <v>310</v>
      </c>
      <c r="EB59" s="20"/>
      <c r="EC59" s="21">
        <v>793</v>
      </c>
      <c r="ED59" s="20"/>
      <c r="EE59" s="22">
        <v>1056</v>
      </c>
      <c r="EF59" s="20"/>
      <c r="EG59" s="21">
        <v>234</v>
      </c>
      <c r="EH59" s="20"/>
      <c r="EI59" s="21">
        <v>496</v>
      </c>
      <c r="EJ59" s="20"/>
      <c r="EK59" s="21">
        <v>455</v>
      </c>
      <c r="EL59" s="20"/>
      <c r="EM59" s="21">
        <v>145</v>
      </c>
      <c r="EN59" s="20"/>
      <c r="EO59" s="21">
        <v>540</v>
      </c>
      <c r="EP59" s="20"/>
      <c r="EQ59" s="21">
        <v>120</v>
      </c>
      <c r="ER59" s="20"/>
      <c r="ES59" s="21">
        <v>386</v>
      </c>
      <c r="ET59" s="20"/>
      <c r="EU59" s="21">
        <v>560</v>
      </c>
      <c r="EV59" s="20"/>
      <c r="EW59" s="21">
        <v>153</v>
      </c>
      <c r="EX59" s="20"/>
      <c r="EY59" s="21">
        <v>78</v>
      </c>
      <c r="EZ59" s="20"/>
      <c r="FA59" s="20"/>
      <c r="FB59" s="20"/>
      <c r="FC59" s="20"/>
      <c r="FD59" s="20"/>
      <c r="FE59" s="20"/>
      <c r="FF59" s="20"/>
      <c r="FG59" s="21">
        <v>26</v>
      </c>
      <c r="FH59" s="20"/>
      <c r="FI59" s="21">
        <v>113</v>
      </c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</row>
    <row r="60" spans="1:201" ht="11.1" customHeight="1" x14ac:dyDescent="0.2">
      <c r="A60" s="19" t="s">
        <v>200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1">
        <v>2</v>
      </c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1">
        <v>2</v>
      </c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1">
        <v>2</v>
      </c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1">
        <v>2</v>
      </c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</row>
    <row r="61" spans="1:201" ht="11.1" customHeight="1" x14ac:dyDescent="0.2">
      <c r="A61" s="19" t="s">
        <v>201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1">
        <v>5</v>
      </c>
      <c r="S61" s="21">
        <v>3</v>
      </c>
      <c r="T61" s="20"/>
      <c r="U61" s="20"/>
      <c r="V61" s="20"/>
      <c r="W61" s="21">
        <v>39</v>
      </c>
      <c r="X61" s="20"/>
      <c r="Y61" s="20"/>
      <c r="Z61" s="20"/>
      <c r="AA61" s="21">
        <v>106</v>
      </c>
      <c r="AB61" s="20"/>
      <c r="AC61" s="20"/>
      <c r="AD61" s="20"/>
      <c r="AE61" s="21">
        <v>124</v>
      </c>
      <c r="AF61" s="20"/>
      <c r="AG61" s="21">
        <v>46</v>
      </c>
      <c r="AH61" s="20"/>
      <c r="AI61" s="20"/>
      <c r="AJ61" s="21">
        <v>22</v>
      </c>
      <c r="AK61" s="21">
        <v>231</v>
      </c>
      <c r="AL61" s="20"/>
      <c r="AM61" s="20"/>
      <c r="AN61" s="20"/>
      <c r="AO61" s="21">
        <v>245</v>
      </c>
      <c r="AP61" s="20"/>
      <c r="AQ61" s="20"/>
      <c r="AR61" s="20"/>
      <c r="AS61" s="20"/>
      <c r="AT61" s="20"/>
      <c r="AU61" s="20"/>
      <c r="AV61" s="20"/>
      <c r="AW61" s="21">
        <v>14</v>
      </c>
      <c r="AX61" s="20"/>
      <c r="AY61" s="21">
        <v>9</v>
      </c>
      <c r="AZ61" s="20"/>
      <c r="BA61" s="21">
        <v>94</v>
      </c>
      <c r="BB61" s="20"/>
      <c r="BC61" s="21">
        <v>401</v>
      </c>
      <c r="BD61" s="20"/>
      <c r="BE61" s="21">
        <v>443</v>
      </c>
      <c r="BF61" s="20"/>
      <c r="BG61" s="20"/>
      <c r="BH61" s="20"/>
      <c r="BI61" s="20"/>
      <c r="BJ61" s="20"/>
      <c r="BK61" s="21">
        <v>475</v>
      </c>
      <c r="BL61" s="20"/>
      <c r="BM61" s="20"/>
      <c r="BN61" s="20"/>
      <c r="BO61" s="21">
        <v>24</v>
      </c>
      <c r="BP61" s="20"/>
      <c r="BQ61" s="21">
        <v>20</v>
      </c>
      <c r="BR61" s="20"/>
      <c r="BS61" s="21">
        <v>190</v>
      </c>
      <c r="BT61" s="20"/>
      <c r="BU61" s="20"/>
      <c r="BV61" s="20"/>
      <c r="BW61" s="21">
        <v>4</v>
      </c>
      <c r="BX61" s="20"/>
      <c r="BY61" s="21">
        <v>1</v>
      </c>
      <c r="BZ61" s="20"/>
      <c r="CA61" s="21">
        <v>1</v>
      </c>
      <c r="CB61" s="20"/>
      <c r="CC61" s="21">
        <v>44</v>
      </c>
      <c r="CD61" s="20"/>
      <c r="CE61" s="21">
        <v>113</v>
      </c>
      <c r="CF61" s="20"/>
      <c r="CG61" s="21">
        <v>22</v>
      </c>
      <c r="CH61" s="20"/>
      <c r="CI61" s="21">
        <v>12</v>
      </c>
      <c r="CJ61" s="20"/>
      <c r="CK61" s="21">
        <v>61</v>
      </c>
      <c r="CL61" s="20"/>
      <c r="CM61" s="21">
        <v>13</v>
      </c>
      <c r="CN61" s="20"/>
      <c r="CO61" s="21">
        <v>51</v>
      </c>
      <c r="CP61" s="20"/>
      <c r="CQ61" s="21">
        <v>2</v>
      </c>
      <c r="CR61" s="20"/>
      <c r="CS61" s="21">
        <v>7</v>
      </c>
      <c r="CT61" s="20"/>
      <c r="CU61" s="21">
        <v>22</v>
      </c>
      <c r="CV61" s="20"/>
      <c r="CW61" s="21">
        <v>38</v>
      </c>
      <c r="CX61" s="20"/>
      <c r="CY61" s="21">
        <v>27</v>
      </c>
      <c r="CZ61" s="20"/>
      <c r="DA61" s="21">
        <v>115</v>
      </c>
      <c r="DB61" s="20"/>
      <c r="DC61" s="21">
        <v>7</v>
      </c>
      <c r="DD61" s="20"/>
      <c r="DE61" s="20"/>
      <c r="DF61" s="20"/>
      <c r="DG61" s="21">
        <v>37</v>
      </c>
      <c r="DH61" s="20"/>
      <c r="DI61" s="21">
        <v>239</v>
      </c>
      <c r="DJ61" s="20"/>
      <c r="DK61" s="21">
        <v>2</v>
      </c>
      <c r="DL61" s="20"/>
      <c r="DM61" s="21">
        <v>73</v>
      </c>
      <c r="DN61" s="20"/>
      <c r="DO61" s="21">
        <v>8</v>
      </c>
      <c r="DP61" s="20"/>
      <c r="DQ61" s="21">
        <v>49</v>
      </c>
      <c r="DR61" s="20"/>
      <c r="DS61" s="21">
        <v>32</v>
      </c>
      <c r="DT61" s="20"/>
      <c r="DU61" s="20"/>
      <c r="DV61" s="20"/>
      <c r="DW61" s="21">
        <v>3</v>
      </c>
      <c r="DX61" s="20"/>
      <c r="DY61" s="21">
        <v>6</v>
      </c>
      <c r="DZ61" s="20"/>
      <c r="EA61" s="21">
        <v>13</v>
      </c>
      <c r="EB61" s="20"/>
      <c r="EC61" s="21">
        <v>55</v>
      </c>
      <c r="ED61" s="20"/>
      <c r="EE61" s="21">
        <v>59</v>
      </c>
      <c r="EF61" s="20"/>
      <c r="EG61" s="21">
        <v>51</v>
      </c>
      <c r="EH61" s="20"/>
      <c r="EI61" s="21">
        <v>52</v>
      </c>
      <c r="EJ61" s="20"/>
      <c r="EK61" s="21">
        <v>29</v>
      </c>
      <c r="EL61" s="20"/>
      <c r="EM61" s="21">
        <v>126</v>
      </c>
      <c r="EN61" s="20"/>
      <c r="EO61" s="21">
        <v>19</v>
      </c>
      <c r="EP61" s="20"/>
      <c r="EQ61" s="21">
        <v>122</v>
      </c>
      <c r="ER61" s="20"/>
      <c r="ES61" s="21">
        <v>8</v>
      </c>
      <c r="ET61" s="20"/>
      <c r="EU61" s="21">
        <v>12</v>
      </c>
      <c r="EV61" s="20"/>
      <c r="EW61" s="20"/>
      <c r="EX61" s="20"/>
      <c r="EY61" s="21">
        <v>2</v>
      </c>
      <c r="EZ61" s="20"/>
      <c r="FA61" s="20"/>
      <c r="FB61" s="20"/>
      <c r="FC61" s="20"/>
      <c r="FD61" s="20"/>
      <c r="FE61" s="20"/>
      <c r="FF61" s="20"/>
      <c r="FG61" s="20"/>
      <c r="FH61" s="20"/>
      <c r="FI61" s="21">
        <v>27</v>
      </c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</row>
    <row r="62" spans="1:201" ht="11.1" customHeight="1" x14ac:dyDescent="0.2">
      <c r="A62" s="19" t="s">
        <v>202</v>
      </c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1">
        <v>5</v>
      </c>
      <c r="M62" s="20"/>
      <c r="N62" s="20"/>
      <c r="O62" s="20"/>
      <c r="P62" s="20"/>
      <c r="Q62" s="20"/>
      <c r="R62" s="21">
        <v>38</v>
      </c>
      <c r="S62" s="21">
        <v>38</v>
      </c>
      <c r="T62" s="20"/>
      <c r="U62" s="20"/>
      <c r="V62" s="20"/>
      <c r="W62" s="21">
        <v>4</v>
      </c>
      <c r="X62" s="20"/>
      <c r="Y62" s="20"/>
      <c r="Z62" s="20"/>
      <c r="AA62" s="21">
        <v>308</v>
      </c>
      <c r="AB62" s="20"/>
      <c r="AC62" s="21">
        <v>5</v>
      </c>
      <c r="AD62" s="20"/>
      <c r="AE62" s="21">
        <v>3</v>
      </c>
      <c r="AF62" s="20"/>
      <c r="AG62" s="21">
        <v>23</v>
      </c>
      <c r="AH62" s="20"/>
      <c r="AI62" s="20"/>
      <c r="AJ62" s="20"/>
      <c r="AK62" s="20"/>
      <c r="AL62" s="20"/>
      <c r="AM62" s="20"/>
      <c r="AN62" s="20"/>
      <c r="AO62" s="21">
        <v>63</v>
      </c>
      <c r="AP62" s="20"/>
      <c r="AQ62" s="20"/>
      <c r="AR62" s="20"/>
      <c r="AS62" s="20"/>
      <c r="AT62" s="20"/>
      <c r="AU62" s="20"/>
      <c r="AV62" s="20"/>
      <c r="AW62" s="21">
        <v>331</v>
      </c>
      <c r="AX62" s="20"/>
      <c r="AY62" s="21">
        <v>88</v>
      </c>
      <c r="AZ62" s="20"/>
      <c r="BA62" s="21">
        <v>353</v>
      </c>
      <c r="BB62" s="20"/>
      <c r="BC62" s="21">
        <v>68</v>
      </c>
      <c r="BD62" s="20"/>
      <c r="BE62" s="21">
        <v>239</v>
      </c>
      <c r="BF62" s="20"/>
      <c r="BG62" s="20"/>
      <c r="BH62" s="20"/>
      <c r="BI62" s="20"/>
      <c r="BJ62" s="20"/>
      <c r="BK62" s="21">
        <v>3</v>
      </c>
      <c r="BL62" s="20"/>
      <c r="BM62" s="20"/>
      <c r="BN62" s="20"/>
      <c r="BO62" s="21">
        <v>79</v>
      </c>
      <c r="BP62" s="20"/>
      <c r="BQ62" s="20"/>
      <c r="BR62" s="20"/>
      <c r="BS62" s="21">
        <v>252</v>
      </c>
      <c r="BT62" s="20"/>
      <c r="BU62" s="20"/>
      <c r="BV62" s="20"/>
      <c r="BW62" s="21">
        <v>18</v>
      </c>
      <c r="BX62" s="20"/>
      <c r="BY62" s="21">
        <v>9</v>
      </c>
      <c r="BZ62" s="20"/>
      <c r="CA62" s="21">
        <v>1</v>
      </c>
      <c r="CB62" s="20"/>
      <c r="CC62" s="21">
        <v>110</v>
      </c>
      <c r="CD62" s="20"/>
      <c r="CE62" s="21">
        <v>81</v>
      </c>
      <c r="CF62" s="20"/>
      <c r="CG62" s="21">
        <v>52</v>
      </c>
      <c r="CH62" s="20"/>
      <c r="CI62" s="21">
        <v>45</v>
      </c>
      <c r="CJ62" s="20"/>
      <c r="CK62" s="21">
        <v>71</v>
      </c>
      <c r="CL62" s="20"/>
      <c r="CM62" s="21">
        <v>13</v>
      </c>
      <c r="CN62" s="20"/>
      <c r="CO62" s="21">
        <v>188</v>
      </c>
      <c r="CP62" s="20"/>
      <c r="CQ62" s="21">
        <v>38</v>
      </c>
      <c r="CR62" s="20"/>
      <c r="CS62" s="21">
        <v>21</v>
      </c>
      <c r="CT62" s="20"/>
      <c r="CU62" s="21">
        <v>86</v>
      </c>
      <c r="CV62" s="20"/>
      <c r="CW62" s="21">
        <v>213</v>
      </c>
      <c r="CX62" s="20"/>
      <c r="CY62" s="21">
        <v>21</v>
      </c>
      <c r="CZ62" s="20"/>
      <c r="DA62" s="21">
        <v>260</v>
      </c>
      <c r="DB62" s="20"/>
      <c r="DC62" s="21">
        <v>43</v>
      </c>
      <c r="DD62" s="20"/>
      <c r="DE62" s="21">
        <v>11</v>
      </c>
      <c r="DF62" s="20"/>
      <c r="DG62" s="21">
        <v>60</v>
      </c>
      <c r="DH62" s="20"/>
      <c r="DI62" s="21">
        <v>174</v>
      </c>
      <c r="DJ62" s="20"/>
      <c r="DK62" s="20"/>
      <c r="DL62" s="20"/>
      <c r="DM62" s="21">
        <v>472</v>
      </c>
      <c r="DN62" s="20"/>
      <c r="DO62" s="21">
        <v>341</v>
      </c>
      <c r="DP62" s="20"/>
      <c r="DQ62" s="21">
        <v>124</v>
      </c>
      <c r="DR62" s="20"/>
      <c r="DS62" s="21">
        <v>7</v>
      </c>
      <c r="DT62" s="20"/>
      <c r="DU62" s="21">
        <v>26</v>
      </c>
      <c r="DV62" s="20"/>
      <c r="DW62" s="21">
        <v>10</v>
      </c>
      <c r="DX62" s="20"/>
      <c r="DY62" s="21">
        <v>18</v>
      </c>
      <c r="DZ62" s="20"/>
      <c r="EA62" s="21">
        <v>94</v>
      </c>
      <c r="EB62" s="20"/>
      <c r="EC62" s="21">
        <v>357</v>
      </c>
      <c r="ED62" s="20"/>
      <c r="EE62" s="21">
        <v>405</v>
      </c>
      <c r="EF62" s="20"/>
      <c r="EG62" s="21">
        <v>67</v>
      </c>
      <c r="EH62" s="20"/>
      <c r="EI62" s="21">
        <v>143</v>
      </c>
      <c r="EJ62" s="20"/>
      <c r="EK62" s="21">
        <v>57</v>
      </c>
      <c r="EL62" s="20"/>
      <c r="EM62" s="21">
        <v>156</v>
      </c>
      <c r="EN62" s="20"/>
      <c r="EO62" s="21">
        <v>119</v>
      </c>
      <c r="EP62" s="20"/>
      <c r="EQ62" s="21">
        <v>24</v>
      </c>
      <c r="ER62" s="20"/>
      <c r="ES62" s="21">
        <v>124</v>
      </c>
      <c r="ET62" s="20"/>
      <c r="EU62" s="21">
        <v>58</v>
      </c>
      <c r="EV62" s="20"/>
      <c r="EW62" s="21">
        <v>10</v>
      </c>
      <c r="EX62" s="20"/>
      <c r="EY62" s="21">
        <v>13</v>
      </c>
      <c r="EZ62" s="20"/>
      <c r="FA62" s="20"/>
      <c r="FB62" s="20"/>
      <c r="FC62" s="20"/>
      <c r="FD62" s="20"/>
      <c r="FE62" s="20"/>
      <c r="FF62" s="20"/>
      <c r="FG62" s="20"/>
      <c r="FH62" s="20"/>
      <c r="FI62" s="21">
        <v>7</v>
      </c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</row>
    <row r="63" spans="1:201" ht="11.1" customHeight="1" x14ac:dyDescent="0.2">
      <c r="A63" s="19" t="s">
        <v>203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1">
        <v>6</v>
      </c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1">
        <v>15</v>
      </c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1">
        <v>2</v>
      </c>
      <c r="CF63" s="20"/>
      <c r="CG63" s="20"/>
      <c r="CH63" s="20"/>
      <c r="CI63" s="20"/>
      <c r="CJ63" s="20"/>
      <c r="CK63" s="20"/>
      <c r="CL63" s="20"/>
      <c r="CM63" s="21">
        <v>2</v>
      </c>
      <c r="CN63" s="20"/>
      <c r="CO63" s="21">
        <v>5</v>
      </c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1">
        <v>2</v>
      </c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1">
        <v>2</v>
      </c>
      <c r="EF63" s="20"/>
      <c r="EG63" s="21">
        <v>7</v>
      </c>
      <c r="EH63" s="20"/>
      <c r="EI63" s="20"/>
      <c r="EJ63" s="20"/>
      <c r="EK63" s="21">
        <v>2</v>
      </c>
      <c r="EL63" s="20"/>
      <c r="EM63" s="20"/>
      <c r="EN63" s="20"/>
      <c r="EO63" s="21">
        <v>2</v>
      </c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</row>
    <row r="64" spans="1:201" ht="11.1" customHeight="1" x14ac:dyDescent="0.2">
      <c r="A64" s="19" t="s">
        <v>204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1">
        <v>35</v>
      </c>
      <c r="X64" s="20"/>
      <c r="Y64" s="20"/>
      <c r="Z64" s="20"/>
      <c r="AA64" s="21">
        <v>7</v>
      </c>
      <c r="AB64" s="20"/>
      <c r="AC64" s="20"/>
      <c r="AD64" s="20"/>
      <c r="AE64" s="21">
        <v>5</v>
      </c>
      <c r="AF64" s="20"/>
      <c r="AG64" s="21">
        <v>14</v>
      </c>
      <c r="AH64" s="20"/>
      <c r="AI64" s="20"/>
      <c r="AJ64" s="20"/>
      <c r="AK64" s="21">
        <v>22</v>
      </c>
      <c r="AL64" s="20"/>
      <c r="AM64" s="20"/>
      <c r="AN64" s="20"/>
      <c r="AO64" s="21">
        <v>5</v>
      </c>
      <c r="AP64" s="20"/>
      <c r="AQ64" s="20"/>
      <c r="AR64" s="20"/>
      <c r="AS64" s="20"/>
      <c r="AT64" s="20"/>
      <c r="AU64" s="20"/>
      <c r="AV64" s="20"/>
      <c r="AW64" s="21">
        <v>45</v>
      </c>
      <c r="AX64" s="20"/>
      <c r="AY64" s="20"/>
      <c r="AZ64" s="20"/>
      <c r="BA64" s="20"/>
      <c r="BB64" s="20"/>
      <c r="BC64" s="21">
        <v>110</v>
      </c>
      <c r="BD64" s="20"/>
      <c r="BE64" s="21">
        <v>4</v>
      </c>
      <c r="BF64" s="20"/>
      <c r="BG64" s="20"/>
      <c r="BH64" s="20"/>
      <c r="BI64" s="20"/>
      <c r="BJ64" s="20"/>
      <c r="BK64" s="21">
        <v>37</v>
      </c>
      <c r="BL64" s="20"/>
      <c r="BM64" s="20"/>
      <c r="BN64" s="20"/>
      <c r="BO64" s="21">
        <v>4</v>
      </c>
      <c r="BP64" s="21">
        <v>4</v>
      </c>
      <c r="BQ64" s="21">
        <v>40</v>
      </c>
      <c r="BR64" s="20"/>
      <c r="BS64" s="21">
        <v>20</v>
      </c>
      <c r="BT64" s="20"/>
      <c r="BU64" s="20"/>
      <c r="BV64" s="20"/>
      <c r="BW64" s="20"/>
      <c r="BX64" s="21">
        <v>47</v>
      </c>
      <c r="BY64" s="20"/>
      <c r="BZ64" s="20"/>
      <c r="CA64" s="21">
        <v>2</v>
      </c>
      <c r="CB64" s="20"/>
      <c r="CC64" s="21">
        <v>19</v>
      </c>
      <c r="CD64" s="20"/>
      <c r="CE64" s="21">
        <v>28</v>
      </c>
      <c r="CF64" s="20"/>
      <c r="CG64" s="21">
        <v>16</v>
      </c>
      <c r="CH64" s="20"/>
      <c r="CI64" s="21">
        <v>4</v>
      </c>
      <c r="CJ64" s="20"/>
      <c r="CK64" s="21">
        <v>22</v>
      </c>
      <c r="CL64" s="20"/>
      <c r="CM64" s="21">
        <v>20</v>
      </c>
      <c r="CN64" s="20"/>
      <c r="CO64" s="21">
        <v>25</v>
      </c>
      <c r="CP64" s="20"/>
      <c r="CQ64" s="20"/>
      <c r="CR64" s="20"/>
      <c r="CS64" s="21">
        <v>21</v>
      </c>
      <c r="CT64" s="20"/>
      <c r="CU64" s="21">
        <v>15</v>
      </c>
      <c r="CV64" s="20"/>
      <c r="CW64" s="21">
        <v>23</v>
      </c>
      <c r="CX64" s="20"/>
      <c r="CY64" s="21">
        <v>5</v>
      </c>
      <c r="CZ64" s="20"/>
      <c r="DA64" s="21">
        <v>10</v>
      </c>
      <c r="DB64" s="20"/>
      <c r="DC64" s="21">
        <v>5</v>
      </c>
      <c r="DD64" s="20"/>
      <c r="DE64" s="21">
        <v>6</v>
      </c>
      <c r="DF64" s="20"/>
      <c r="DG64" s="21">
        <v>76</v>
      </c>
      <c r="DH64" s="20"/>
      <c r="DI64" s="21">
        <v>61</v>
      </c>
      <c r="DJ64" s="20"/>
      <c r="DK64" s="21">
        <v>49</v>
      </c>
      <c r="DL64" s="20"/>
      <c r="DM64" s="21">
        <v>59</v>
      </c>
      <c r="DN64" s="20"/>
      <c r="DO64" s="21">
        <v>18</v>
      </c>
      <c r="DP64" s="20"/>
      <c r="DQ64" s="21">
        <v>33</v>
      </c>
      <c r="DR64" s="20"/>
      <c r="DS64" s="21">
        <v>17</v>
      </c>
      <c r="DT64" s="20"/>
      <c r="DU64" s="21">
        <v>11</v>
      </c>
      <c r="DV64" s="20"/>
      <c r="DW64" s="21">
        <v>3</v>
      </c>
      <c r="DX64" s="20"/>
      <c r="DY64" s="21">
        <v>11</v>
      </c>
      <c r="DZ64" s="20"/>
      <c r="EA64" s="21">
        <v>4</v>
      </c>
      <c r="EB64" s="20"/>
      <c r="EC64" s="21">
        <v>15</v>
      </c>
      <c r="ED64" s="20"/>
      <c r="EE64" s="21">
        <v>10</v>
      </c>
      <c r="EF64" s="20"/>
      <c r="EG64" s="21">
        <v>28</v>
      </c>
      <c r="EH64" s="20"/>
      <c r="EI64" s="21">
        <v>29</v>
      </c>
      <c r="EJ64" s="20"/>
      <c r="EK64" s="21">
        <v>22</v>
      </c>
      <c r="EL64" s="20"/>
      <c r="EM64" s="21">
        <v>15</v>
      </c>
      <c r="EN64" s="20"/>
      <c r="EO64" s="21">
        <v>54</v>
      </c>
      <c r="EP64" s="20"/>
      <c r="EQ64" s="21">
        <v>8</v>
      </c>
      <c r="ER64" s="20"/>
      <c r="ES64" s="20"/>
      <c r="ET64" s="20"/>
      <c r="EU64" s="21">
        <v>2</v>
      </c>
      <c r="EV64" s="20"/>
      <c r="EW64" s="21">
        <v>3</v>
      </c>
      <c r="EX64" s="20"/>
      <c r="EY64" s="21">
        <v>5</v>
      </c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</row>
    <row r="65" spans="1:201" ht="11.1" customHeight="1" x14ac:dyDescent="0.2">
      <c r="A65" s="19" t="s">
        <v>205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2">
        <v>2570</v>
      </c>
      <c r="M65" s="20"/>
      <c r="N65" s="22">
        <v>1554</v>
      </c>
      <c r="O65" s="20"/>
      <c r="P65" s="20"/>
      <c r="Q65" s="20"/>
      <c r="R65" s="20"/>
      <c r="S65" s="20"/>
      <c r="T65" s="20"/>
      <c r="U65" s="20"/>
      <c r="V65" s="20"/>
      <c r="W65" s="21">
        <v>225</v>
      </c>
      <c r="X65" s="20"/>
      <c r="Y65" s="20"/>
      <c r="Z65" s="20"/>
      <c r="AA65" s="21">
        <v>21</v>
      </c>
      <c r="AB65" s="20"/>
      <c r="AC65" s="20"/>
      <c r="AD65" s="20"/>
      <c r="AE65" s="21">
        <v>163</v>
      </c>
      <c r="AF65" s="20"/>
      <c r="AG65" s="21">
        <v>253</v>
      </c>
      <c r="AH65" s="20"/>
      <c r="AI65" s="20"/>
      <c r="AJ65" s="20"/>
      <c r="AK65" s="20"/>
      <c r="AL65" s="20"/>
      <c r="AM65" s="21">
        <v>5</v>
      </c>
      <c r="AN65" s="20"/>
      <c r="AO65" s="21">
        <v>199</v>
      </c>
      <c r="AP65" s="20"/>
      <c r="AQ65" s="20"/>
      <c r="AR65" s="20"/>
      <c r="AS65" s="20"/>
      <c r="AT65" s="20"/>
      <c r="AU65" s="20"/>
      <c r="AV65" s="20"/>
      <c r="AW65" s="21">
        <v>2</v>
      </c>
      <c r="AX65" s="20"/>
      <c r="AY65" s="20"/>
      <c r="AZ65" s="20"/>
      <c r="BA65" s="21">
        <v>2</v>
      </c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1">
        <v>7</v>
      </c>
      <c r="BP65" s="21">
        <v>339</v>
      </c>
      <c r="BQ65" s="21">
        <v>22</v>
      </c>
      <c r="BR65" s="20"/>
      <c r="BS65" s="20"/>
      <c r="BT65" s="20"/>
      <c r="BU65" s="20"/>
      <c r="BV65" s="21">
        <v>27</v>
      </c>
      <c r="BW65" s="21">
        <v>49</v>
      </c>
      <c r="BX65" s="20"/>
      <c r="BY65" s="20"/>
      <c r="BZ65" s="20"/>
      <c r="CA65" s="20"/>
      <c r="CB65" s="20"/>
      <c r="CC65" s="21">
        <v>2</v>
      </c>
      <c r="CD65" s="20"/>
      <c r="CE65" s="21">
        <v>2</v>
      </c>
      <c r="CF65" s="20"/>
      <c r="CG65" s="21">
        <v>4</v>
      </c>
      <c r="CH65" s="20"/>
      <c r="CI65" s="21">
        <v>14</v>
      </c>
      <c r="CJ65" s="20"/>
      <c r="CK65" s="20"/>
      <c r="CL65" s="20"/>
      <c r="CM65" s="21">
        <v>7</v>
      </c>
      <c r="CN65" s="20"/>
      <c r="CO65" s="21">
        <v>2</v>
      </c>
      <c r="CP65" s="20"/>
      <c r="CQ65" s="20"/>
      <c r="CR65" s="20"/>
      <c r="CS65" s="21">
        <v>10</v>
      </c>
      <c r="CT65" s="20"/>
      <c r="CU65" s="21">
        <v>5</v>
      </c>
      <c r="CV65" s="20"/>
      <c r="CW65" s="21">
        <v>2</v>
      </c>
      <c r="CX65" s="20"/>
      <c r="CY65" s="20"/>
      <c r="CZ65" s="20"/>
      <c r="DA65" s="21">
        <v>2</v>
      </c>
      <c r="DB65" s="20"/>
      <c r="DC65" s="20"/>
      <c r="DD65" s="20"/>
      <c r="DE65" s="20"/>
      <c r="DF65" s="20"/>
      <c r="DG65" s="21">
        <v>4</v>
      </c>
      <c r="DH65" s="20"/>
      <c r="DI65" s="21">
        <v>4</v>
      </c>
      <c r="DJ65" s="20"/>
      <c r="DK65" s="21">
        <v>2</v>
      </c>
      <c r="DL65" s="21">
        <v>774</v>
      </c>
      <c r="DM65" s="21">
        <v>10</v>
      </c>
      <c r="DN65" s="20"/>
      <c r="DO65" s="21">
        <v>3</v>
      </c>
      <c r="DP65" s="20"/>
      <c r="DQ65" s="20"/>
      <c r="DR65" s="20"/>
      <c r="DS65" s="21">
        <v>5</v>
      </c>
      <c r="DT65" s="20"/>
      <c r="DU65" s="21">
        <v>4</v>
      </c>
      <c r="DV65" s="20"/>
      <c r="DW65" s="20"/>
      <c r="DX65" s="20"/>
      <c r="DY65" s="20"/>
      <c r="DZ65" s="20"/>
      <c r="EA65" s="20"/>
      <c r="EB65" s="20"/>
      <c r="EC65" s="21">
        <v>26</v>
      </c>
      <c r="ED65" s="20"/>
      <c r="EE65" s="21">
        <v>79</v>
      </c>
      <c r="EF65" s="20"/>
      <c r="EG65" s="21">
        <v>11</v>
      </c>
      <c r="EH65" s="20"/>
      <c r="EI65" s="20"/>
      <c r="EJ65" s="20"/>
      <c r="EK65" s="20"/>
      <c r="EL65" s="20"/>
      <c r="EM65" s="21">
        <v>6</v>
      </c>
      <c r="EN65" s="20"/>
      <c r="EO65" s="21">
        <v>26</v>
      </c>
      <c r="EP65" s="20"/>
      <c r="EQ65" s="20"/>
      <c r="ER65" s="20"/>
      <c r="ES65" s="21">
        <v>28</v>
      </c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</row>
    <row r="66" spans="1:201" ht="11.1" customHeight="1" x14ac:dyDescent="0.2">
      <c r="A66" s="19" t="s">
        <v>206</v>
      </c>
      <c r="B66" s="20"/>
      <c r="C66" s="20"/>
      <c r="D66" s="21">
        <v>196</v>
      </c>
      <c r="E66" s="20"/>
      <c r="F66" s="20"/>
      <c r="G66" s="20"/>
      <c r="H66" s="20"/>
      <c r="I66" s="20"/>
      <c r="J66" s="20"/>
      <c r="K66" s="20"/>
      <c r="L66" s="21">
        <v>3</v>
      </c>
      <c r="M66" s="20"/>
      <c r="N66" s="20"/>
      <c r="O66" s="20"/>
      <c r="P66" s="20"/>
      <c r="Q66" s="20"/>
      <c r="R66" s="21">
        <v>161</v>
      </c>
      <c r="S66" s="21">
        <v>11</v>
      </c>
      <c r="T66" s="20"/>
      <c r="U66" s="20"/>
      <c r="V66" s="20"/>
      <c r="W66" s="21">
        <v>126</v>
      </c>
      <c r="X66" s="20"/>
      <c r="Y66" s="20"/>
      <c r="Z66" s="20"/>
      <c r="AA66" s="21">
        <v>2</v>
      </c>
      <c r="AB66" s="20"/>
      <c r="AC66" s="20"/>
      <c r="AD66" s="20"/>
      <c r="AE66" s="21">
        <v>5</v>
      </c>
      <c r="AF66" s="20"/>
      <c r="AG66" s="20"/>
      <c r="AH66" s="20"/>
      <c r="AI66" s="20"/>
      <c r="AJ66" s="20"/>
      <c r="AK66" s="21">
        <v>107</v>
      </c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1">
        <v>85</v>
      </c>
      <c r="AX66" s="20"/>
      <c r="AY66" s="20"/>
      <c r="AZ66" s="20"/>
      <c r="BA66" s="20"/>
      <c r="BB66" s="20"/>
      <c r="BC66" s="21">
        <v>21</v>
      </c>
      <c r="BD66" s="20"/>
      <c r="BE66" s="20"/>
      <c r="BF66" s="20"/>
      <c r="BG66" s="20"/>
      <c r="BH66" s="20"/>
      <c r="BI66" s="20"/>
      <c r="BJ66" s="20"/>
      <c r="BK66" s="21">
        <v>2</v>
      </c>
      <c r="BL66" s="20"/>
      <c r="BM66" s="20"/>
      <c r="BN66" s="20"/>
      <c r="BO66" s="21">
        <v>2</v>
      </c>
      <c r="BP66" s="20"/>
      <c r="BQ66" s="21">
        <v>38</v>
      </c>
      <c r="BR66" s="20"/>
      <c r="BS66" s="20"/>
      <c r="BT66" s="20"/>
      <c r="BU66" s="20"/>
      <c r="BV66" s="20"/>
      <c r="BW66" s="20"/>
      <c r="BX66" s="20"/>
      <c r="BY66" s="21">
        <v>9</v>
      </c>
      <c r="BZ66" s="20"/>
      <c r="CA66" s="20"/>
      <c r="CB66" s="20"/>
      <c r="CC66" s="20"/>
      <c r="CD66" s="20"/>
      <c r="CE66" s="21">
        <v>20</v>
      </c>
      <c r="CF66" s="20"/>
      <c r="CG66" s="21">
        <v>2</v>
      </c>
      <c r="CH66" s="20"/>
      <c r="CI66" s="21">
        <v>2</v>
      </c>
      <c r="CJ66" s="20"/>
      <c r="CK66" s="20"/>
      <c r="CL66" s="20"/>
      <c r="CM66" s="21">
        <v>4</v>
      </c>
      <c r="CN66" s="20"/>
      <c r="CO66" s="21">
        <v>64</v>
      </c>
      <c r="CP66" s="20"/>
      <c r="CQ66" s="21">
        <v>2</v>
      </c>
      <c r="CR66" s="20"/>
      <c r="CS66" s="21">
        <v>2</v>
      </c>
      <c r="CT66" s="20"/>
      <c r="CU66" s="21">
        <v>7</v>
      </c>
      <c r="CV66" s="20"/>
      <c r="CW66" s="21">
        <v>9</v>
      </c>
      <c r="CX66" s="20"/>
      <c r="CY66" s="21">
        <v>8</v>
      </c>
      <c r="CZ66" s="20"/>
      <c r="DA66" s="20"/>
      <c r="DB66" s="20"/>
      <c r="DC66" s="20"/>
      <c r="DD66" s="20"/>
      <c r="DE66" s="21">
        <v>4</v>
      </c>
      <c r="DF66" s="20"/>
      <c r="DG66" s="20"/>
      <c r="DH66" s="20"/>
      <c r="DI66" s="21">
        <v>2</v>
      </c>
      <c r="DJ66" s="20"/>
      <c r="DK66" s="20"/>
      <c r="DL66" s="20"/>
      <c r="DM66" s="20"/>
      <c r="DN66" s="20"/>
      <c r="DO66" s="20"/>
      <c r="DP66" s="20"/>
      <c r="DQ66" s="21">
        <v>2</v>
      </c>
      <c r="DR66" s="20"/>
      <c r="DS66" s="20"/>
      <c r="DT66" s="20"/>
      <c r="DU66" s="21">
        <v>14</v>
      </c>
      <c r="DV66" s="20"/>
      <c r="DW66" s="20"/>
      <c r="DX66" s="20"/>
      <c r="DY66" s="21">
        <v>7</v>
      </c>
      <c r="DZ66" s="20"/>
      <c r="EA66" s="21">
        <v>15</v>
      </c>
      <c r="EB66" s="20"/>
      <c r="EC66" s="21">
        <v>6</v>
      </c>
      <c r="ED66" s="20"/>
      <c r="EE66" s="21">
        <v>19</v>
      </c>
      <c r="EF66" s="20"/>
      <c r="EG66" s="21">
        <v>4</v>
      </c>
      <c r="EH66" s="20"/>
      <c r="EI66" s="21">
        <v>117</v>
      </c>
      <c r="EJ66" s="20"/>
      <c r="EK66" s="21">
        <v>2</v>
      </c>
      <c r="EL66" s="20"/>
      <c r="EM66" s="21">
        <v>2</v>
      </c>
      <c r="EN66" s="20"/>
      <c r="EO66" s="21">
        <v>7</v>
      </c>
      <c r="EP66" s="20"/>
      <c r="EQ66" s="21">
        <v>46</v>
      </c>
      <c r="ER66" s="20"/>
      <c r="ES66" s="21">
        <v>52</v>
      </c>
      <c r="ET66" s="20"/>
      <c r="EU66" s="21">
        <v>31</v>
      </c>
      <c r="EV66" s="20"/>
      <c r="EW66" s="20"/>
      <c r="EX66" s="20"/>
      <c r="EY66" s="21">
        <v>4</v>
      </c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</row>
    <row r="67" spans="1:201" ht="11.1" customHeight="1" x14ac:dyDescent="0.2">
      <c r="A67" s="19" t="s">
        <v>207</v>
      </c>
      <c r="B67" s="21">
        <v>500</v>
      </c>
      <c r="C67" s="20"/>
      <c r="D67" s="20"/>
      <c r="E67" s="20"/>
      <c r="F67" s="20"/>
      <c r="G67" s="20"/>
      <c r="H67" s="20"/>
      <c r="I67" s="20"/>
      <c r="J67" s="21">
        <v>900</v>
      </c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1">
        <v>473</v>
      </c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1">
        <v>706</v>
      </c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1">
        <v>91</v>
      </c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1">
        <v>2</v>
      </c>
      <c r="CF67" s="20"/>
      <c r="CG67" s="20"/>
      <c r="CH67" s="20"/>
      <c r="CI67" s="20"/>
      <c r="CJ67" s="20"/>
      <c r="CK67" s="20"/>
      <c r="CL67" s="20"/>
      <c r="CM67" s="20"/>
      <c r="CN67" s="20"/>
      <c r="CO67" s="21">
        <v>2</v>
      </c>
      <c r="CP67" s="20"/>
      <c r="CQ67" s="20"/>
      <c r="CR67" s="20"/>
      <c r="CS67" s="20"/>
      <c r="CT67" s="20"/>
      <c r="CU67" s="21">
        <v>2</v>
      </c>
      <c r="CV67" s="20"/>
      <c r="CW67" s="20"/>
      <c r="CX67" s="20"/>
      <c r="CY67" s="20"/>
      <c r="CZ67" s="20"/>
      <c r="DA67" s="21">
        <v>207</v>
      </c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1">
        <v>2</v>
      </c>
      <c r="DR67" s="20"/>
      <c r="DS67" s="20"/>
      <c r="DT67" s="20"/>
      <c r="DU67" s="20"/>
      <c r="DV67" s="20"/>
      <c r="DW67" s="20"/>
      <c r="DX67" s="20"/>
      <c r="DY67" s="20"/>
      <c r="DZ67" s="20"/>
      <c r="EA67" s="21">
        <v>4</v>
      </c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1">
        <v>2</v>
      </c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</row>
    <row r="68" spans="1:201" ht="11.1" customHeight="1" x14ac:dyDescent="0.2">
      <c r="A68" s="19" t="s">
        <v>208</v>
      </c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1">
        <v>6</v>
      </c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1">
        <v>282</v>
      </c>
      <c r="AF68" s="20"/>
      <c r="AG68" s="21">
        <v>369</v>
      </c>
      <c r="AH68" s="20"/>
      <c r="AI68" s="20"/>
      <c r="AJ68" s="20"/>
      <c r="AK68" s="21">
        <v>24</v>
      </c>
      <c r="AL68" s="20"/>
      <c r="AM68" s="20"/>
      <c r="AN68" s="20"/>
      <c r="AO68" s="21">
        <v>115</v>
      </c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1">
        <v>660</v>
      </c>
      <c r="BD68" s="20"/>
      <c r="BE68" s="21">
        <v>72</v>
      </c>
      <c r="BF68" s="20"/>
      <c r="BG68" s="20"/>
      <c r="BH68" s="20"/>
      <c r="BI68" s="20"/>
      <c r="BJ68" s="20"/>
      <c r="BK68" s="21">
        <v>181</v>
      </c>
      <c r="BL68" s="20"/>
      <c r="BM68" s="20"/>
      <c r="BN68" s="20"/>
      <c r="BO68" s="21">
        <v>2</v>
      </c>
      <c r="BP68" s="21">
        <v>2</v>
      </c>
      <c r="BQ68" s="21">
        <v>48</v>
      </c>
      <c r="BR68" s="20"/>
      <c r="BS68" s="20"/>
      <c r="BT68" s="20"/>
      <c r="BU68" s="20"/>
      <c r="BV68" s="20"/>
      <c r="BW68" s="20"/>
      <c r="BX68" s="20"/>
      <c r="BY68" s="21">
        <v>1</v>
      </c>
      <c r="BZ68" s="20"/>
      <c r="CA68" s="20"/>
      <c r="CB68" s="20"/>
      <c r="CC68" s="21">
        <v>14</v>
      </c>
      <c r="CD68" s="20"/>
      <c r="CE68" s="20"/>
      <c r="CF68" s="20"/>
      <c r="CG68" s="20"/>
      <c r="CH68" s="20"/>
      <c r="CI68" s="21">
        <v>4</v>
      </c>
      <c r="CJ68" s="20"/>
      <c r="CK68" s="21">
        <v>7</v>
      </c>
      <c r="CL68" s="20"/>
      <c r="CM68" s="21">
        <v>7</v>
      </c>
      <c r="CN68" s="20"/>
      <c r="CO68" s="21">
        <v>38</v>
      </c>
      <c r="CP68" s="20"/>
      <c r="CQ68" s="20"/>
      <c r="CR68" s="20"/>
      <c r="CS68" s="21">
        <v>9</v>
      </c>
      <c r="CT68" s="20"/>
      <c r="CU68" s="21">
        <v>2</v>
      </c>
      <c r="CV68" s="20"/>
      <c r="CW68" s="21">
        <v>2</v>
      </c>
      <c r="CX68" s="20"/>
      <c r="CY68" s="21">
        <v>5</v>
      </c>
      <c r="CZ68" s="20"/>
      <c r="DA68" s="21">
        <v>23</v>
      </c>
      <c r="DB68" s="20"/>
      <c r="DC68" s="21">
        <v>2</v>
      </c>
      <c r="DD68" s="20"/>
      <c r="DE68" s="21">
        <v>4</v>
      </c>
      <c r="DF68" s="20"/>
      <c r="DG68" s="21">
        <v>14</v>
      </c>
      <c r="DH68" s="20"/>
      <c r="DI68" s="21">
        <v>2</v>
      </c>
      <c r="DJ68" s="20"/>
      <c r="DK68" s="21">
        <v>5</v>
      </c>
      <c r="DL68" s="20"/>
      <c r="DM68" s="21">
        <v>4</v>
      </c>
      <c r="DN68" s="20"/>
      <c r="DO68" s="20"/>
      <c r="DP68" s="20"/>
      <c r="DQ68" s="21">
        <v>5</v>
      </c>
      <c r="DR68" s="20"/>
      <c r="DS68" s="21">
        <v>5</v>
      </c>
      <c r="DT68" s="20"/>
      <c r="DU68" s="21">
        <v>7</v>
      </c>
      <c r="DV68" s="20"/>
      <c r="DW68" s="21">
        <v>2</v>
      </c>
      <c r="DX68" s="20"/>
      <c r="DY68" s="21">
        <v>4</v>
      </c>
      <c r="DZ68" s="20"/>
      <c r="EA68" s="20"/>
      <c r="EB68" s="20"/>
      <c r="EC68" s="21">
        <v>13</v>
      </c>
      <c r="ED68" s="20"/>
      <c r="EE68" s="21">
        <v>29</v>
      </c>
      <c r="EF68" s="20"/>
      <c r="EG68" s="21">
        <v>16</v>
      </c>
      <c r="EH68" s="20"/>
      <c r="EI68" s="20"/>
      <c r="EJ68" s="20"/>
      <c r="EK68" s="21">
        <v>9</v>
      </c>
      <c r="EL68" s="20"/>
      <c r="EM68" s="21">
        <v>17</v>
      </c>
      <c r="EN68" s="20"/>
      <c r="EO68" s="21">
        <v>7</v>
      </c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</row>
    <row r="69" spans="1:201" ht="11.1" customHeight="1" x14ac:dyDescent="0.2">
      <c r="A69" s="19" t="s">
        <v>209</v>
      </c>
      <c r="B69" s="20"/>
      <c r="C69" s="20"/>
      <c r="D69" s="21">
        <v>183</v>
      </c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1">
        <v>75</v>
      </c>
      <c r="S69" s="21">
        <v>10</v>
      </c>
      <c r="T69" s="20"/>
      <c r="U69" s="20"/>
      <c r="V69" s="20"/>
      <c r="W69" s="21">
        <v>250</v>
      </c>
      <c r="X69" s="20"/>
      <c r="Y69" s="20"/>
      <c r="Z69" s="20"/>
      <c r="AA69" s="21">
        <v>167</v>
      </c>
      <c r="AB69" s="20"/>
      <c r="AC69" s="20"/>
      <c r="AD69" s="20"/>
      <c r="AE69" s="22">
        <v>1522</v>
      </c>
      <c r="AF69" s="20"/>
      <c r="AG69" s="21">
        <v>99</v>
      </c>
      <c r="AH69" s="20"/>
      <c r="AI69" s="21">
        <v>97</v>
      </c>
      <c r="AJ69" s="20"/>
      <c r="AK69" s="22">
        <v>2173</v>
      </c>
      <c r="AL69" s="20"/>
      <c r="AM69" s="20"/>
      <c r="AN69" s="20"/>
      <c r="AO69" s="21">
        <v>242</v>
      </c>
      <c r="AP69" s="20"/>
      <c r="AQ69" s="20"/>
      <c r="AR69" s="20"/>
      <c r="AS69" s="20"/>
      <c r="AT69" s="20"/>
      <c r="AU69" s="20"/>
      <c r="AV69" s="20"/>
      <c r="AW69" s="21">
        <v>10</v>
      </c>
      <c r="AX69" s="20"/>
      <c r="AY69" s="21">
        <v>9</v>
      </c>
      <c r="AZ69" s="20"/>
      <c r="BA69" s="21">
        <v>38</v>
      </c>
      <c r="BB69" s="20"/>
      <c r="BC69" s="21">
        <v>19</v>
      </c>
      <c r="BD69" s="20"/>
      <c r="BE69" s="21">
        <v>116</v>
      </c>
      <c r="BF69" s="20"/>
      <c r="BG69" s="20"/>
      <c r="BH69" s="20"/>
      <c r="BI69" s="20"/>
      <c r="BJ69" s="20"/>
      <c r="BK69" s="21">
        <v>276</v>
      </c>
      <c r="BL69" s="20"/>
      <c r="BM69" s="20"/>
      <c r="BN69" s="20"/>
      <c r="BO69" s="21">
        <v>302</v>
      </c>
      <c r="BP69" s="20"/>
      <c r="BQ69" s="21">
        <v>68</v>
      </c>
      <c r="BR69" s="20"/>
      <c r="BS69" s="21">
        <v>290</v>
      </c>
      <c r="BT69" s="20"/>
      <c r="BU69" s="20"/>
      <c r="BV69" s="20"/>
      <c r="BW69" s="21">
        <v>58</v>
      </c>
      <c r="BX69" s="20"/>
      <c r="BY69" s="21">
        <v>39</v>
      </c>
      <c r="BZ69" s="20"/>
      <c r="CA69" s="21">
        <v>9</v>
      </c>
      <c r="CB69" s="20"/>
      <c r="CC69" s="21">
        <v>108</v>
      </c>
      <c r="CD69" s="20"/>
      <c r="CE69" s="21">
        <v>244</v>
      </c>
      <c r="CF69" s="20"/>
      <c r="CG69" s="21">
        <v>383</v>
      </c>
      <c r="CH69" s="20"/>
      <c r="CI69" s="21">
        <v>93</v>
      </c>
      <c r="CJ69" s="20"/>
      <c r="CK69" s="21">
        <v>201</v>
      </c>
      <c r="CL69" s="20"/>
      <c r="CM69" s="21">
        <v>150</v>
      </c>
      <c r="CN69" s="20"/>
      <c r="CO69" s="21">
        <v>216</v>
      </c>
      <c r="CP69" s="20"/>
      <c r="CQ69" s="21">
        <v>27</v>
      </c>
      <c r="CR69" s="20"/>
      <c r="CS69" s="21">
        <v>200</v>
      </c>
      <c r="CT69" s="20"/>
      <c r="CU69" s="21">
        <v>223</v>
      </c>
      <c r="CV69" s="20"/>
      <c r="CW69" s="21">
        <v>91</v>
      </c>
      <c r="CX69" s="20"/>
      <c r="CY69" s="21">
        <v>243</v>
      </c>
      <c r="CZ69" s="20"/>
      <c r="DA69" s="21">
        <v>378</v>
      </c>
      <c r="DB69" s="20"/>
      <c r="DC69" s="21">
        <v>182</v>
      </c>
      <c r="DD69" s="20"/>
      <c r="DE69" s="21">
        <v>126</v>
      </c>
      <c r="DF69" s="20"/>
      <c r="DG69" s="21">
        <v>281</v>
      </c>
      <c r="DH69" s="20"/>
      <c r="DI69" s="21">
        <v>147</v>
      </c>
      <c r="DJ69" s="20"/>
      <c r="DK69" s="21">
        <v>422</v>
      </c>
      <c r="DL69" s="20"/>
      <c r="DM69" s="21">
        <v>950</v>
      </c>
      <c r="DN69" s="20"/>
      <c r="DO69" s="21">
        <v>70</v>
      </c>
      <c r="DP69" s="20"/>
      <c r="DQ69" s="21">
        <v>154</v>
      </c>
      <c r="DR69" s="20"/>
      <c r="DS69" s="21">
        <v>126</v>
      </c>
      <c r="DT69" s="20"/>
      <c r="DU69" s="21">
        <v>432</v>
      </c>
      <c r="DV69" s="20"/>
      <c r="DW69" s="21">
        <v>109</v>
      </c>
      <c r="DX69" s="20"/>
      <c r="DY69" s="21">
        <v>225</v>
      </c>
      <c r="DZ69" s="20"/>
      <c r="EA69" s="21">
        <v>53</v>
      </c>
      <c r="EB69" s="20"/>
      <c r="EC69" s="21">
        <v>448</v>
      </c>
      <c r="ED69" s="20"/>
      <c r="EE69" s="21">
        <v>164</v>
      </c>
      <c r="EF69" s="20"/>
      <c r="EG69" s="21">
        <v>201</v>
      </c>
      <c r="EH69" s="20"/>
      <c r="EI69" s="21">
        <v>120</v>
      </c>
      <c r="EJ69" s="20"/>
      <c r="EK69" s="21">
        <v>81</v>
      </c>
      <c r="EL69" s="20"/>
      <c r="EM69" s="21">
        <v>78</v>
      </c>
      <c r="EN69" s="20"/>
      <c r="EO69" s="21">
        <v>40</v>
      </c>
      <c r="EP69" s="20"/>
      <c r="EQ69" s="21">
        <v>2</v>
      </c>
      <c r="ER69" s="20"/>
      <c r="ES69" s="21">
        <v>18</v>
      </c>
      <c r="ET69" s="20"/>
      <c r="EU69" s="21">
        <v>60</v>
      </c>
      <c r="EV69" s="20"/>
      <c r="EW69" s="21">
        <v>13</v>
      </c>
      <c r="EX69" s="20"/>
      <c r="EY69" s="21">
        <v>9</v>
      </c>
      <c r="EZ69" s="20"/>
      <c r="FA69" s="20"/>
      <c r="FB69" s="20"/>
      <c r="FC69" s="20"/>
      <c r="FD69" s="20"/>
      <c r="FE69" s="20"/>
      <c r="FF69" s="20"/>
      <c r="FG69" s="20"/>
      <c r="FH69" s="20"/>
      <c r="FI69" s="21">
        <v>7</v>
      </c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</row>
    <row r="70" spans="1:201" ht="11.1" customHeight="1" x14ac:dyDescent="0.2">
      <c r="A70" s="19" t="s">
        <v>210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1">
        <v>20</v>
      </c>
      <c r="X70" s="20"/>
      <c r="Y70" s="20"/>
      <c r="Z70" s="20"/>
      <c r="AA70" s="21">
        <v>26</v>
      </c>
      <c r="AB70" s="20"/>
      <c r="AC70" s="21">
        <v>2</v>
      </c>
      <c r="AD70" s="20"/>
      <c r="AE70" s="21">
        <v>10</v>
      </c>
      <c r="AF70" s="20"/>
      <c r="AG70" s="21">
        <v>28</v>
      </c>
      <c r="AH70" s="20"/>
      <c r="AI70" s="20"/>
      <c r="AJ70" s="20"/>
      <c r="AK70" s="20"/>
      <c r="AL70" s="20"/>
      <c r="AM70" s="20"/>
      <c r="AN70" s="20"/>
      <c r="AO70" s="21">
        <v>26</v>
      </c>
      <c r="AP70" s="20"/>
      <c r="AQ70" s="20"/>
      <c r="AR70" s="20"/>
      <c r="AS70" s="20"/>
      <c r="AT70" s="20"/>
      <c r="AU70" s="20"/>
      <c r="AV70" s="20"/>
      <c r="AW70" s="21">
        <v>4</v>
      </c>
      <c r="AX70" s="20"/>
      <c r="AY70" s="21">
        <v>9</v>
      </c>
      <c r="AZ70" s="20"/>
      <c r="BA70" s="21">
        <v>12</v>
      </c>
      <c r="BB70" s="20"/>
      <c r="BC70" s="20"/>
      <c r="BD70" s="20"/>
      <c r="BE70" s="21">
        <v>20</v>
      </c>
      <c r="BF70" s="20"/>
      <c r="BG70" s="20"/>
      <c r="BH70" s="20"/>
      <c r="BI70" s="20"/>
      <c r="BJ70" s="20"/>
      <c r="BK70" s="20"/>
      <c r="BL70" s="20"/>
      <c r="BM70" s="20"/>
      <c r="BN70" s="20"/>
      <c r="BO70" s="21">
        <v>20</v>
      </c>
      <c r="BP70" s="20"/>
      <c r="BQ70" s="21">
        <v>13</v>
      </c>
      <c r="BR70" s="20"/>
      <c r="BS70" s="21">
        <v>38</v>
      </c>
      <c r="BT70" s="20"/>
      <c r="BU70" s="20"/>
      <c r="BV70" s="20"/>
      <c r="BW70" s="21">
        <v>1</v>
      </c>
      <c r="BX70" s="20"/>
      <c r="BY70" s="20"/>
      <c r="BZ70" s="20"/>
      <c r="CA70" s="21">
        <v>2</v>
      </c>
      <c r="CB70" s="20"/>
      <c r="CC70" s="21">
        <v>4</v>
      </c>
      <c r="CD70" s="20"/>
      <c r="CE70" s="21">
        <v>10</v>
      </c>
      <c r="CF70" s="20"/>
      <c r="CG70" s="20"/>
      <c r="CH70" s="20"/>
      <c r="CI70" s="21">
        <v>16</v>
      </c>
      <c r="CJ70" s="20"/>
      <c r="CK70" s="21">
        <v>34</v>
      </c>
      <c r="CL70" s="20"/>
      <c r="CM70" s="21">
        <v>13</v>
      </c>
      <c r="CN70" s="20"/>
      <c r="CO70" s="21">
        <v>7</v>
      </c>
      <c r="CP70" s="20"/>
      <c r="CQ70" s="21">
        <v>4</v>
      </c>
      <c r="CR70" s="20"/>
      <c r="CS70" s="21">
        <v>12</v>
      </c>
      <c r="CT70" s="20"/>
      <c r="CU70" s="20"/>
      <c r="CV70" s="20"/>
      <c r="CW70" s="21">
        <v>3</v>
      </c>
      <c r="CX70" s="20"/>
      <c r="CY70" s="21">
        <v>16</v>
      </c>
      <c r="CZ70" s="20"/>
      <c r="DA70" s="21">
        <v>10</v>
      </c>
      <c r="DB70" s="20"/>
      <c r="DC70" s="21">
        <v>5</v>
      </c>
      <c r="DD70" s="20"/>
      <c r="DE70" s="21">
        <v>4</v>
      </c>
      <c r="DF70" s="20"/>
      <c r="DG70" s="21">
        <v>4</v>
      </c>
      <c r="DH70" s="20"/>
      <c r="DI70" s="21">
        <v>48</v>
      </c>
      <c r="DJ70" s="20"/>
      <c r="DK70" s="20"/>
      <c r="DL70" s="20"/>
      <c r="DM70" s="21">
        <v>18</v>
      </c>
      <c r="DN70" s="20"/>
      <c r="DO70" s="20"/>
      <c r="DP70" s="20"/>
      <c r="DQ70" s="21">
        <v>3</v>
      </c>
      <c r="DR70" s="20"/>
      <c r="DS70" s="21">
        <v>10</v>
      </c>
      <c r="DT70" s="20"/>
      <c r="DU70" s="21">
        <v>5</v>
      </c>
      <c r="DV70" s="20"/>
      <c r="DW70" s="21">
        <v>7</v>
      </c>
      <c r="DX70" s="20"/>
      <c r="DY70" s="21">
        <v>6</v>
      </c>
      <c r="DZ70" s="20"/>
      <c r="EA70" s="21">
        <v>7</v>
      </c>
      <c r="EB70" s="20"/>
      <c r="EC70" s="21">
        <v>29</v>
      </c>
      <c r="ED70" s="20"/>
      <c r="EE70" s="21">
        <v>7</v>
      </c>
      <c r="EF70" s="20"/>
      <c r="EG70" s="21">
        <v>2</v>
      </c>
      <c r="EH70" s="20"/>
      <c r="EI70" s="21">
        <v>16</v>
      </c>
      <c r="EJ70" s="20"/>
      <c r="EK70" s="21">
        <v>6</v>
      </c>
      <c r="EL70" s="20"/>
      <c r="EM70" s="21">
        <v>4</v>
      </c>
      <c r="EN70" s="20"/>
      <c r="EO70" s="21">
        <v>3</v>
      </c>
      <c r="EP70" s="20"/>
      <c r="EQ70" s="20"/>
      <c r="ER70" s="20"/>
      <c r="ES70" s="20"/>
      <c r="ET70" s="20"/>
      <c r="EU70" s="21">
        <v>6</v>
      </c>
      <c r="EV70" s="20"/>
      <c r="EW70" s="21">
        <v>2</v>
      </c>
      <c r="EX70" s="20"/>
      <c r="EY70" s="21">
        <v>2</v>
      </c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</row>
    <row r="71" spans="1:201" ht="11.1" customHeight="1" x14ac:dyDescent="0.2">
      <c r="A71" s="19" t="s">
        <v>211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1">
        <v>81</v>
      </c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</row>
    <row r="72" spans="1:201" ht="11.1" customHeight="1" x14ac:dyDescent="0.2">
      <c r="A72" s="19" t="s">
        <v>212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1">
        <v>5</v>
      </c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1">
        <v>2</v>
      </c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1">
        <v>2</v>
      </c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1">
        <v>2</v>
      </c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1">
        <v>2</v>
      </c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</row>
    <row r="73" spans="1:201" ht="11.1" customHeight="1" x14ac:dyDescent="0.2">
      <c r="A73" s="19" t="s">
        <v>213</v>
      </c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1">
        <v>2</v>
      </c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1">
        <v>2</v>
      </c>
      <c r="BF73" s="20"/>
      <c r="BG73" s="20"/>
      <c r="BH73" s="20"/>
      <c r="BI73" s="20"/>
      <c r="BJ73" s="20"/>
      <c r="BK73" s="21">
        <v>2</v>
      </c>
      <c r="BL73" s="20"/>
      <c r="BM73" s="20"/>
      <c r="BN73" s="20"/>
      <c r="BO73" s="20"/>
      <c r="BP73" s="21">
        <v>2</v>
      </c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1">
        <v>2</v>
      </c>
      <c r="CP73" s="20"/>
      <c r="CQ73" s="20"/>
      <c r="CR73" s="20"/>
      <c r="CS73" s="21">
        <v>2</v>
      </c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1">
        <v>2</v>
      </c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1">
        <v>5</v>
      </c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1">
        <v>136</v>
      </c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</row>
    <row r="74" spans="1:201" ht="11.1" customHeight="1" x14ac:dyDescent="0.2">
      <c r="A74" s="19" t="s">
        <v>214</v>
      </c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</row>
    <row r="75" spans="1:201" ht="11.1" customHeight="1" x14ac:dyDescent="0.2">
      <c r="A75" s="19" t="s">
        <v>215</v>
      </c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1">
        <v>58</v>
      </c>
      <c r="M75" s="20"/>
      <c r="N75" s="20"/>
      <c r="O75" s="20"/>
      <c r="P75" s="21">
        <v>2</v>
      </c>
      <c r="Q75" s="20"/>
      <c r="R75" s="21">
        <v>6</v>
      </c>
      <c r="S75" s="21">
        <v>3</v>
      </c>
      <c r="T75" s="20"/>
      <c r="U75" s="20"/>
      <c r="V75" s="20"/>
      <c r="W75" s="21">
        <v>498</v>
      </c>
      <c r="X75" s="20"/>
      <c r="Y75" s="20"/>
      <c r="Z75" s="20"/>
      <c r="AA75" s="21">
        <v>193</v>
      </c>
      <c r="AB75" s="20"/>
      <c r="AC75" s="21">
        <v>361</v>
      </c>
      <c r="AD75" s="20"/>
      <c r="AE75" s="21">
        <v>10</v>
      </c>
      <c r="AF75" s="20"/>
      <c r="AG75" s="21">
        <v>99</v>
      </c>
      <c r="AH75" s="20"/>
      <c r="AI75" s="20"/>
      <c r="AJ75" s="20"/>
      <c r="AK75" s="21">
        <v>85</v>
      </c>
      <c r="AL75" s="20"/>
      <c r="AM75" s="20"/>
      <c r="AN75" s="20"/>
      <c r="AO75" s="21">
        <v>127</v>
      </c>
      <c r="AP75" s="20"/>
      <c r="AQ75" s="20"/>
      <c r="AR75" s="20"/>
      <c r="AS75" s="20"/>
      <c r="AT75" s="20"/>
      <c r="AU75" s="20"/>
      <c r="AV75" s="20"/>
      <c r="AW75" s="21">
        <v>126</v>
      </c>
      <c r="AX75" s="20"/>
      <c r="AY75" s="21">
        <v>9</v>
      </c>
      <c r="AZ75" s="20"/>
      <c r="BA75" s="21">
        <v>40</v>
      </c>
      <c r="BB75" s="20"/>
      <c r="BC75" s="21">
        <v>93</v>
      </c>
      <c r="BD75" s="20"/>
      <c r="BE75" s="21">
        <v>66</v>
      </c>
      <c r="BF75" s="20"/>
      <c r="BG75" s="20"/>
      <c r="BH75" s="20"/>
      <c r="BI75" s="20"/>
      <c r="BJ75" s="20"/>
      <c r="BK75" s="21">
        <v>2</v>
      </c>
      <c r="BL75" s="20"/>
      <c r="BM75" s="20"/>
      <c r="BN75" s="20"/>
      <c r="BO75" s="21">
        <v>57</v>
      </c>
      <c r="BP75" s="21">
        <v>48</v>
      </c>
      <c r="BQ75" s="21">
        <v>96</v>
      </c>
      <c r="BR75" s="20"/>
      <c r="BS75" s="21">
        <v>18</v>
      </c>
      <c r="BT75" s="20"/>
      <c r="BU75" s="20"/>
      <c r="BV75" s="20"/>
      <c r="BW75" s="20"/>
      <c r="BX75" s="20"/>
      <c r="BY75" s="20"/>
      <c r="BZ75" s="20"/>
      <c r="CA75" s="21">
        <v>1</v>
      </c>
      <c r="CB75" s="20"/>
      <c r="CC75" s="21">
        <v>137</v>
      </c>
      <c r="CD75" s="20"/>
      <c r="CE75" s="21">
        <v>28</v>
      </c>
      <c r="CF75" s="20"/>
      <c r="CG75" s="21">
        <v>52</v>
      </c>
      <c r="CH75" s="20"/>
      <c r="CI75" s="21">
        <v>39</v>
      </c>
      <c r="CJ75" s="20"/>
      <c r="CK75" s="21">
        <v>73</v>
      </c>
      <c r="CL75" s="20"/>
      <c r="CM75" s="21">
        <v>156</v>
      </c>
      <c r="CN75" s="20"/>
      <c r="CO75" s="21">
        <v>92</v>
      </c>
      <c r="CP75" s="20"/>
      <c r="CQ75" s="21">
        <v>63</v>
      </c>
      <c r="CR75" s="20"/>
      <c r="CS75" s="21">
        <v>109</v>
      </c>
      <c r="CT75" s="20"/>
      <c r="CU75" s="21">
        <v>66</v>
      </c>
      <c r="CV75" s="20"/>
      <c r="CW75" s="21">
        <v>27</v>
      </c>
      <c r="CX75" s="20"/>
      <c r="CY75" s="21">
        <v>126</v>
      </c>
      <c r="CZ75" s="20"/>
      <c r="DA75" s="21">
        <v>94</v>
      </c>
      <c r="DB75" s="20"/>
      <c r="DC75" s="21">
        <v>10</v>
      </c>
      <c r="DD75" s="20"/>
      <c r="DE75" s="21">
        <v>68</v>
      </c>
      <c r="DF75" s="20"/>
      <c r="DG75" s="21">
        <v>19</v>
      </c>
      <c r="DH75" s="20"/>
      <c r="DI75" s="21">
        <v>185</v>
      </c>
      <c r="DJ75" s="20"/>
      <c r="DK75" s="21">
        <v>171</v>
      </c>
      <c r="DL75" s="20"/>
      <c r="DM75" s="21">
        <v>22</v>
      </c>
      <c r="DN75" s="20"/>
      <c r="DO75" s="21">
        <v>151</v>
      </c>
      <c r="DP75" s="20"/>
      <c r="DQ75" s="21">
        <v>31</v>
      </c>
      <c r="DR75" s="20"/>
      <c r="DS75" s="21">
        <v>19</v>
      </c>
      <c r="DT75" s="20"/>
      <c r="DU75" s="21">
        <v>142</v>
      </c>
      <c r="DV75" s="20"/>
      <c r="DW75" s="21">
        <v>29</v>
      </c>
      <c r="DX75" s="20"/>
      <c r="DY75" s="21">
        <v>9</v>
      </c>
      <c r="DZ75" s="20"/>
      <c r="EA75" s="21">
        <v>7</v>
      </c>
      <c r="EB75" s="20"/>
      <c r="EC75" s="21">
        <v>162</v>
      </c>
      <c r="ED75" s="20"/>
      <c r="EE75" s="21">
        <v>35</v>
      </c>
      <c r="EF75" s="20"/>
      <c r="EG75" s="21">
        <v>88</v>
      </c>
      <c r="EH75" s="20"/>
      <c r="EI75" s="21">
        <v>72</v>
      </c>
      <c r="EJ75" s="20"/>
      <c r="EK75" s="21">
        <v>15</v>
      </c>
      <c r="EL75" s="20"/>
      <c r="EM75" s="21">
        <v>82</v>
      </c>
      <c r="EN75" s="20"/>
      <c r="EO75" s="21">
        <v>16</v>
      </c>
      <c r="EP75" s="20"/>
      <c r="EQ75" s="21">
        <v>2</v>
      </c>
      <c r="ER75" s="20"/>
      <c r="ES75" s="21">
        <v>67</v>
      </c>
      <c r="ET75" s="20"/>
      <c r="EU75" s="21">
        <v>6</v>
      </c>
      <c r="EV75" s="20"/>
      <c r="EW75" s="21">
        <v>2</v>
      </c>
      <c r="EX75" s="20"/>
      <c r="EY75" s="21">
        <v>5</v>
      </c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</row>
    <row r="76" spans="1:201" ht="11.1" customHeight="1" x14ac:dyDescent="0.2">
      <c r="A76" s="19" t="s">
        <v>216</v>
      </c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1">
        <v>39</v>
      </c>
      <c r="X76" s="20"/>
      <c r="Y76" s="20"/>
      <c r="Z76" s="20"/>
      <c r="AA76" s="20"/>
      <c r="AB76" s="20"/>
      <c r="AC76" s="20"/>
      <c r="AD76" s="20"/>
      <c r="AE76" s="21">
        <v>3</v>
      </c>
      <c r="AF76" s="20"/>
      <c r="AG76" s="20"/>
      <c r="AH76" s="20"/>
      <c r="AI76" s="20"/>
      <c r="AJ76" s="20"/>
      <c r="AK76" s="21">
        <v>17</v>
      </c>
      <c r="AL76" s="20"/>
      <c r="AM76" s="20"/>
      <c r="AN76" s="20"/>
      <c r="AO76" s="21">
        <v>18</v>
      </c>
      <c r="AP76" s="20"/>
      <c r="AQ76" s="20"/>
      <c r="AR76" s="20"/>
      <c r="AS76" s="20"/>
      <c r="AT76" s="20"/>
      <c r="AU76" s="20"/>
      <c r="AV76" s="20"/>
      <c r="AW76" s="21">
        <v>28</v>
      </c>
      <c r="AX76" s="20"/>
      <c r="AY76" s="21">
        <v>2</v>
      </c>
      <c r="AZ76" s="20"/>
      <c r="BA76" s="20"/>
      <c r="BB76" s="20"/>
      <c r="BC76" s="21">
        <v>118</v>
      </c>
      <c r="BD76" s="20"/>
      <c r="BE76" s="21">
        <v>7</v>
      </c>
      <c r="BF76" s="20"/>
      <c r="BG76" s="20"/>
      <c r="BH76" s="20"/>
      <c r="BI76" s="20"/>
      <c r="BJ76" s="20"/>
      <c r="BK76" s="21">
        <v>12</v>
      </c>
      <c r="BL76" s="20"/>
      <c r="BM76" s="20"/>
      <c r="BN76" s="20"/>
      <c r="BO76" s="20"/>
      <c r="BP76" s="21">
        <v>2</v>
      </c>
      <c r="BQ76" s="21">
        <v>17</v>
      </c>
      <c r="BR76" s="20"/>
      <c r="BS76" s="20"/>
      <c r="BT76" s="20"/>
      <c r="BU76" s="20"/>
      <c r="BV76" s="20"/>
      <c r="BW76" s="20"/>
      <c r="BX76" s="20"/>
      <c r="BY76" s="20"/>
      <c r="BZ76" s="20"/>
      <c r="CA76" s="21">
        <v>2</v>
      </c>
      <c r="CB76" s="20"/>
      <c r="CC76" s="20"/>
      <c r="CD76" s="20"/>
      <c r="CE76" s="20"/>
      <c r="CF76" s="20"/>
      <c r="CG76" s="20"/>
      <c r="CH76" s="20"/>
      <c r="CI76" s="20"/>
      <c r="CJ76" s="20"/>
      <c r="CK76" s="21">
        <v>2</v>
      </c>
      <c r="CL76" s="20"/>
      <c r="CM76" s="21">
        <v>5</v>
      </c>
      <c r="CN76" s="20"/>
      <c r="CO76" s="21">
        <v>35</v>
      </c>
      <c r="CP76" s="20"/>
      <c r="CQ76" s="21">
        <v>2</v>
      </c>
      <c r="CR76" s="20"/>
      <c r="CS76" s="21">
        <v>5</v>
      </c>
      <c r="CT76" s="20"/>
      <c r="CU76" s="20"/>
      <c r="CV76" s="20"/>
      <c r="CW76" s="21">
        <v>2</v>
      </c>
      <c r="CX76" s="20"/>
      <c r="CY76" s="21">
        <v>8</v>
      </c>
      <c r="CZ76" s="20"/>
      <c r="DA76" s="20"/>
      <c r="DB76" s="20"/>
      <c r="DC76" s="20"/>
      <c r="DD76" s="20"/>
      <c r="DE76" s="20"/>
      <c r="DF76" s="20"/>
      <c r="DG76" s="21">
        <v>16</v>
      </c>
      <c r="DH76" s="20"/>
      <c r="DI76" s="21">
        <v>2</v>
      </c>
      <c r="DJ76" s="20"/>
      <c r="DK76" s="20"/>
      <c r="DL76" s="20"/>
      <c r="DM76" s="21">
        <v>2</v>
      </c>
      <c r="DN76" s="20"/>
      <c r="DO76" s="20"/>
      <c r="DP76" s="20"/>
      <c r="DQ76" s="20"/>
      <c r="DR76" s="20"/>
      <c r="DS76" s="21">
        <v>5</v>
      </c>
      <c r="DT76" s="20"/>
      <c r="DU76" s="21">
        <v>4</v>
      </c>
      <c r="DV76" s="20"/>
      <c r="DW76" s="20"/>
      <c r="DX76" s="20"/>
      <c r="DY76" s="21">
        <v>6</v>
      </c>
      <c r="DZ76" s="20"/>
      <c r="EA76" s="20"/>
      <c r="EB76" s="20"/>
      <c r="EC76" s="20"/>
      <c r="ED76" s="20"/>
      <c r="EE76" s="21">
        <v>5</v>
      </c>
      <c r="EF76" s="20"/>
      <c r="EG76" s="21">
        <v>7</v>
      </c>
      <c r="EH76" s="20"/>
      <c r="EI76" s="21">
        <v>2</v>
      </c>
      <c r="EJ76" s="20"/>
      <c r="EK76" s="20"/>
      <c r="EL76" s="20"/>
      <c r="EM76" s="20"/>
      <c r="EN76" s="20"/>
      <c r="EO76" s="21">
        <v>12</v>
      </c>
      <c r="EP76" s="20"/>
      <c r="EQ76" s="20"/>
      <c r="ER76" s="20"/>
      <c r="ES76" s="20"/>
      <c r="ET76" s="20"/>
      <c r="EU76" s="20"/>
      <c r="EV76" s="20"/>
      <c r="EW76" s="20"/>
      <c r="EX76" s="20"/>
      <c r="EY76" s="21">
        <v>9</v>
      </c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</row>
    <row r="77" spans="1:201" ht="11.1" customHeight="1" x14ac:dyDescent="0.2">
      <c r="A77" s="19" t="s">
        <v>217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1">
        <v>26</v>
      </c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1">
        <v>12</v>
      </c>
      <c r="X77" s="20"/>
      <c r="Y77" s="20"/>
      <c r="Z77" s="20"/>
      <c r="AA77" s="21">
        <v>3</v>
      </c>
      <c r="AB77" s="20"/>
      <c r="AC77" s="20"/>
      <c r="AD77" s="20"/>
      <c r="AE77" s="20"/>
      <c r="AF77" s="20"/>
      <c r="AG77" s="21">
        <v>9</v>
      </c>
      <c r="AH77" s="20"/>
      <c r="AI77" s="20"/>
      <c r="AJ77" s="20"/>
      <c r="AK77" s="21">
        <v>5</v>
      </c>
      <c r="AL77" s="20"/>
      <c r="AM77" s="20"/>
      <c r="AN77" s="20"/>
      <c r="AO77" s="21">
        <v>2</v>
      </c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1">
        <v>2</v>
      </c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1">
        <v>18</v>
      </c>
      <c r="BQ77" s="21">
        <v>23</v>
      </c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1">
        <v>2</v>
      </c>
      <c r="CD77" s="20"/>
      <c r="CE77" s="21">
        <v>2</v>
      </c>
      <c r="CF77" s="20"/>
      <c r="CG77" s="20"/>
      <c r="CH77" s="20"/>
      <c r="CI77" s="20"/>
      <c r="CJ77" s="20"/>
      <c r="CK77" s="20"/>
      <c r="CL77" s="20"/>
      <c r="CM77" s="20"/>
      <c r="CN77" s="20"/>
      <c r="CO77" s="21">
        <v>12</v>
      </c>
      <c r="CP77" s="20"/>
      <c r="CQ77" s="20"/>
      <c r="CR77" s="20"/>
      <c r="CS77" s="21">
        <v>2</v>
      </c>
      <c r="CT77" s="20"/>
      <c r="CU77" s="21">
        <v>27</v>
      </c>
      <c r="CV77" s="20"/>
      <c r="CW77" s="20"/>
      <c r="CX77" s="20"/>
      <c r="CY77" s="21">
        <v>3</v>
      </c>
      <c r="CZ77" s="20"/>
      <c r="DA77" s="21">
        <v>2</v>
      </c>
      <c r="DB77" s="20"/>
      <c r="DC77" s="20"/>
      <c r="DD77" s="20"/>
      <c r="DE77" s="20"/>
      <c r="DF77" s="20"/>
      <c r="DG77" s="20"/>
      <c r="DH77" s="20"/>
      <c r="DI77" s="20"/>
      <c r="DJ77" s="20"/>
      <c r="DK77" s="21">
        <v>2</v>
      </c>
      <c r="DL77" s="20"/>
      <c r="DM77" s="20"/>
      <c r="DN77" s="20"/>
      <c r="DO77" s="20"/>
      <c r="DP77" s="20"/>
      <c r="DQ77" s="20"/>
      <c r="DR77" s="20"/>
      <c r="DS77" s="20"/>
      <c r="DT77" s="20"/>
      <c r="DU77" s="21">
        <v>2</v>
      </c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1">
        <v>4</v>
      </c>
      <c r="EH77" s="20"/>
      <c r="EI77" s="20"/>
      <c r="EJ77" s="20"/>
      <c r="EK77" s="20"/>
      <c r="EL77" s="20"/>
      <c r="EM77" s="20"/>
      <c r="EN77" s="20"/>
      <c r="EO77" s="21">
        <v>2</v>
      </c>
      <c r="EP77" s="20"/>
      <c r="EQ77" s="20"/>
      <c r="ER77" s="20"/>
      <c r="ES77" s="21">
        <v>11</v>
      </c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</row>
    <row r="78" spans="1:201" ht="11.1" customHeight="1" x14ac:dyDescent="0.2">
      <c r="A78" s="19" t="s">
        <v>218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1">
        <v>2</v>
      </c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1">
        <v>46</v>
      </c>
      <c r="AH78" s="20"/>
      <c r="AI78" s="20"/>
      <c r="AJ78" s="20"/>
      <c r="AK78" s="21">
        <v>5</v>
      </c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1">
        <v>2</v>
      </c>
      <c r="BL78" s="20"/>
      <c r="BM78" s="20"/>
      <c r="BN78" s="20"/>
      <c r="BO78" s="20"/>
      <c r="BP78" s="20"/>
      <c r="BQ78" s="21">
        <v>2</v>
      </c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1">
        <v>2</v>
      </c>
      <c r="DR78" s="20"/>
      <c r="DS78" s="20"/>
      <c r="DT78" s="20"/>
      <c r="DU78" s="21">
        <v>5</v>
      </c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</row>
    <row r="79" spans="1:201" ht="11.1" customHeight="1" x14ac:dyDescent="0.2">
      <c r="A79" s="19" t="s">
        <v>219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1">
        <v>4</v>
      </c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1">
        <v>5</v>
      </c>
      <c r="CN79" s="20"/>
      <c r="CO79" s="20"/>
      <c r="CP79" s="20"/>
      <c r="CQ79" s="20"/>
      <c r="CR79" s="20"/>
      <c r="CS79" s="20"/>
      <c r="CT79" s="20"/>
      <c r="CU79" s="21">
        <v>2</v>
      </c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1">
        <v>2</v>
      </c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</row>
    <row r="80" spans="1:201" ht="11.1" customHeight="1" x14ac:dyDescent="0.2">
      <c r="A80" s="19" t="s">
        <v>220</v>
      </c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1">
        <v>3</v>
      </c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1">
        <v>41</v>
      </c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1">
        <v>2</v>
      </c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1">
        <v>2</v>
      </c>
      <c r="CV80" s="20"/>
      <c r="CW80" s="20"/>
      <c r="CX80" s="20"/>
      <c r="CY80" s="20"/>
      <c r="CZ80" s="20"/>
      <c r="DA80" s="20"/>
      <c r="DB80" s="20"/>
      <c r="DC80" s="20"/>
      <c r="DD80" s="20"/>
      <c r="DE80" s="21">
        <v>2</v>
      </c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1">
        <v>2</v>
      </c>
      <c r="DV80" s="20"/>
      <c r="DW80" s="20"/>
      <c r="DX80" s="20"/>
      <c r="DY80" s="20"/>
      <c r="DZ80" s="20"/>
      <c r="EA80" s="20"/>
      <c r="EB80" s="20"/>
      <c r="EC80" s="20"/>
      <c r="ED80" s="20"/>
      <c r="EE80" s="21">
        <v>5</v>
      </c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</row>
    <row r="81" spans="1:201" ht="11.1" customHeight="1" x14ac:dyDescent="0.2">
      <c r="A81" s="19" t="s">
        <v>221</v>
      </c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1">
        <v>2</v>
      </c>
      <c r="Q81" s="20"/>
      <c r="R81" s="21">
        <v>5</v>
      </c>
      <c r="S81" s="21">
        <v>1</v>
      </c>
      <c r="T81" s="20"/>
      <c r="U81" s="20"/>
      <c r="V81" s="20"/>
      <c r="W81" s="21">
        <v>560</v>
      </c>
      <c r="X81" s="20"/>
      <c r="Y81" s="20"/>
      <c r="Z81" s="20"/>
      <c r="AA81" s="21">
        <v>819</v>
      </c>
      <c r="AB81" s="20"/>
      <c r="AC81" s="20"/>
      <c r="AD81" s="20"/>
      <c r="AE81" s="21">
        <v>324</v>
      </c>
      <c r="AF81" s="20"/>
      <c r="AG81" s="21">
        <v>278</v>
      </c>
      <c r="AH81" s="20"/>
      <c r="AI81" s="21">
        <v>2</v>
      </c>
      <c r="AJ81" s="20"/>
      <c r="AK81" s="21">
        <v>17</v>
      </c>
      <c r="AL81" s="20"/>
      <c r="AM81" s="20"/>
      <c r="AN81" s="20"/>
      <c r="AO81" s="21">
        <v>435</v>
      </c>
      <c r="AP81" s="20"/>
      <c r="AQ81" s="20"/>
      <c r="AR81" s="20"/>
      <c r="AS81" s="20"/>
      <c r="AT81" s="20"/>
      <c r="AU81" s="20"/>
      <c r="AV81" s="20"/>
      <c r="AW81" s="21">
        <v>142</v>
      </c>
      <c r="AX81" s="20"/>
      <c r="AY81" s="21">
        <v>22</v>
      </c>
      <c r="AZ81" s="20"/>
      <c r="BA81" s="21">
        <v>90</v>
      </c>
      <c r="BB81" s="20"/>
      <c r="BC81" s="20"/>
      <c r="BD81" s="20"/>
      <c r="BE81" s="21">
        <v>210</v>
      </c>
      <c r="BF81" s="20"/>
      <c r="BG81" s="20"/>
      <c r="BH81" s="20"/>
      <c r="BI81" s="20"/>
      <c r="BJ81" s="20"/>
      <c r="BK81" s="20"/>
      <c r="BL81" s="20"/>
      <c r="BM81" s="20"/>
      <c r="BN81" s="20"/>
      <c r="BO81" s="21">
        <v>129</v>
      </c>
      <c r="BP81" s="21">
        <v>4</v>
      </c>
      <c r="BQ81" s="21">
        <v>123</v>
      </c>
      <c r="BR81" s="20"/>
      <c r="BS81" s="21">
        <v>254</v>
      </c>
      <c r="BT81" s="20"/>
      <c r="BU81" s="20"/>
      <c r="BV81" s="20"/>
      <c r="BW81" s="21">
        <v>3</v>
      </c>
      <c r="BX81" s="20"/>
      <c r="BY81" s="21">
        <v>13</v>
      </c>
      <c r="BZ81" s="20"/>
      <c r="CA81" s="21">
        <v>1</v>
      </c>
      <c r="CB81" s="20"/>
      <c r="CC81" s="21">
        <v>39</v>
      </c>
      <c r="CD81" s="20"/>
      <c r="CE81" s="21">
        <v>48</v>
      </c>
      <c r="CF81" s="20"/>
      <c r="CG81" s="21">
        <v>74</v>
      </c>
      <c r="CH81" s="20"/>
      <c r="CI81" s="21">
        <v>58</v>
      </c>
      <c r="CJ81" s="20"/>
      <c r="CK81" s="21">
        <v>71</v>
      </c>
      <c r="CL81" s="20"/>
      <c r="CM81" s="21">
        <v>48</v>
      </c>
      <c r="CN81" s="20"/>
      <c r="CO81" s="21">
        <v>56</v>
      </c>
      <c r="CP81" s="20"/>
      <c r="CQ81" s="21">
        <v>34</v>
      </c>
      <c r="CR81" s="20"/>
      <c r="CS81" s="21">
        <v>43</v>
      </c>
      <c r="CT81" s="20"/>
      <c r="CU81" s="21">
        <v>91</v>
      </c>
      <c r="CV81" s="20"/>
      <c r="CW81" s="21">
        <v>17</v>
      </c>
      <c r="CX81" s="20"/>
      <c r="CY81" s="21">
        <v>102</v>
      </c>
      <c r="CZ81" s="20"/>
      <c r="DA81" s="21">
        <v>160</v>
      </c>
      <c r="DB81" s="20"/>
      <c r="DC81" s="21">
        <v>17</v>
      </c>
      <c r="DD81" s="20"/>
      <c r="DE81" s="21">
        <v>8</v>
      </c>
      <c r="DF81" s="20"/>
      <c r="DG81" s="21">
        <v>7</v>
      </c>
      <c r="DH81" s="20"/>
      <c r="DI81" s="21">
        <v>101</v>
      </c>
      <c r="DJ81" s="20"/>
      <c r="DK81" s="21">
        <v>91</v>
      </c>
      <c r="DL81" s="20"/>
      <c r="DM81" s="21">
        <v>286</v>
      </c>
      <c r="DN81" s="20"/>
      <c r="DO81" s="21">
        <v>23</v>
      </c>
      <c r="DP81" s="20"/>
      <c r="DQ81" s="21">
        <v>131</v>
      </c>
      <c r="DR81" s="20"/>
      <c r="DS81" s="21">
        <v>175</v>
      </c>
      <c r="DT81" s="20"/>
      <c r="DU81" s="21">
        <v>67</v>
      </c>
      <c r="DV81" s="20"/>
      <c r="DW81" s="21">
        <v>85</v>
      </c>
      <c r="DX81" s="20"/>
      <c r="DY81" s="21">
        <v>28</v>
      </c>
      <c r="DZ81" s="20"/>
      <c r="EA81" s="21">
        <v>55</v>
      </c>
      <c r="EB81" s="20"/>
      <c r="EC81" s="21">
        <v>238</v>
      </c>
      <c r="ED81" s="20"/>
      <c r="EE81" s="21">
        <v>105</v>
      </c>
      <c r="EF81" s="20"/>
      <c r="EG81" s="21">
        <v>11</v>
      </c>
      <c r="EH81" s="20"/>
      <c r="EI81" s="21">
        <v>72</v>
      </c>
      <c r="EJ81" s="20"/>
      <c r="EK81" s="21">
        <v>203</v>
      </c>
      <c r="EL81" s="20"/>
      <c r="EM81" s="21">
        <v>70</v>
      </c>
      <c r="EN81" s="20"/>
      <c r="EO81" s="21">
        <v>10</v>
      </c>
      <c r="EP81" s="20"/>
      <c r="EQ81" s="21">
        <v>6</v>
      </c>
      <c r="ER81" s="20"/>
      <c r="ES81" s="21">
        <v>46</v>
      </c>
      <c r="ET81" s="20"/>
      <c r="EU81" s="21">
        <v>212</v>
      </c>
      <c r="EV81" s="20"/>
      <c r="EW81" s="21">
        <v>7</v>
      </c>
      <c r="EX81" s="20"/>
      <c r="EY81" s="21">
        <v>14</v>
      </c>
      <c r="EZ81" s="20"/>
      <c r="FA81" s="20"/>
      <c r="FB81" s="20"/>
      <c r="FC81" s="20"/>
      <c r="FD81" s="20"/>
      <c r="FE81" s="20"/>
      <c r="FF81" s="20"/>
      <c r="FG81" s="21">
        <v>5</v>
      </c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</row>
    <row r="82" spans="1:201" ht="11.1" customHeight="1" x14ac:dyDescent="0.2">
      <c r="A82" s="19" t="s">
        <v>222</v>
      </c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1">
        <v>4</v>
      </c>
      <c r="X82" s="20"/>
      <c r="Y82" s="21">
        <v>38</v>
      </c>
      <c r="Z82" s="20"/>
      <c r="AA82" s="21">
        <v>174</v>
      </c>
      <c r="AB82" s="20"/>
      <c r="AC82" s="21">
        <v>2</v>
      </c>
      <c r="AD82" s="20"/>
      <c r="AE82" s="21">
        <v>23</v>
      </c>
      <c r="AF82" s="20"/>
      <c r="AG82" s="20"/>
      <c r="AH82" s="20"/>
      <c r="AI82" s="21">
        <v>7</v>
      </c>
      <c r="AJ82" s="21">
        <v>60</v>
      </c>
      <c r="AK82" s="21">
        <v>2</v>
      </c>
      <c r="AL82" s="20"/>
      <c r="AM82" s="21">
        <v>3</v>
      </c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1">
        <v>10</v>
      </c>
      <c r="BD82" s="20"/>
      <c r="BE82" s="21">
        <v>13</v>
      </c>
      <c r="BF82" s="20"/>
      <c r="BG82" s="20"/>
      <c r="BH82" s="20"/>
      <c r="BI82" s="20"/>
      <c r="BJ82" s="20"/>
      <c r="BK82" s="20"/>
      <c r="BL82" s="20"/>
      <c r="BM82" s="20"/>
      <c r="BN82" s="20"/>
      <c r="BO82" s="21">
        <v>4</v>
      </c>
      <c r="BP82" s="20"/>
      <c r="BQ82" s="21">
        <v>2</v>
      </c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1">
        <v>2</v>
      </c>
      <c r="CF82" s="20"/>
      <c r="CG82" s="21">
        <v>6</v>
      </c>
      <c r="CH82" s="20"/>
      <c r="CI82" s="21">
        <v>27</v>
      </c>
      <c r="CJ82" s="20"/>
      <c r="CK82" s="20"/>
      <c r="CL82" s="20"/>
      <c r="CM82" s="21">
        <v>18</v>
      </c>
      <c r="CN82" s="20"/>
      <c r="CO82" s="21">
        <v>8</v>
      </c>
      <c r="CP82" s="20"/>
      <c r="CQ82" s="20"/>
      <c r="CR82" s="20"/>
      <c r="CS82" s="20"/>
      <c r="CT82" s="20"/>
      <c r="CU82" s="21">
        <v>7</v>
      </c>
      <c r="CV82" s="20"/>
      <c r="CW82" s="20"/>
      <c r="CX82" s="20"/>
      <c r="CY82" s="21">
        <v>37</v>
      </c>
      <c r="CZ82" s="20"/>
      <c r="DA82" s="20"/>
      <c r="DB82" s="20"/>
      <c r="DC82" s="20"/>
      <c r="DD82" s="20"/>
      <c r="DE82" s="20"/>
      <c r="DF82" s="20"/>
      <c r="DG82" s="20"/>
      <c r="DH82" s="20"/>
      <c r="DI82" s="21">
        <v>6</v>
      </c>
      <c r="DJ82" s="20"/>
      <c r="DK82" s="20"/>
      <c r="DL82" s="20"/>
      <c r="DM82" s="21">
        <v>4</v>
      </c>
      <c r="DN82" s="20"/>
      <c r="DO82" s="20"/>
      <c r="DP82" s="20"/>
      <c r="DQ82" s="20"/>
      <c r="DR82" s="20"/>
      <c r="DS82" s="20"/>
      <c r="DT82" s="20"/>
      <c r="DU82" s="21">
        <v>14</v>
      </c>
      <c r="DV82" s="20"/>
      <c r="DW82" s="21">
        <v>7</v>
      </c>
      <c r="DX82" s="20"/>
      <c r="DY82" s="20"/>
      <c r="DZ82" s="20"/>
      <c r="EA82" s="21">
        <v>4</v>
      </c>
      <c r="EB82" s="20"/>
      <c r="EC82" s="20"/>
      <c r="ED82" s="20"/>
      <c r="EE82" s="20"/>
      <c r="EF82" s="20"/>
      <c r="EG82" s="21">
        <v>11</v>
      </c>
      <c r="EH82" s="20"/>
      <c r="EI82" s="21">
        <v>2</v>
      </c>
      <c r="EJ82" s="20"/>
      <c r="EK82" s="20"/>
      <c r="EL82" s="20"/>
      <c r="EM82" s="21">
        <v>2</v>
      </c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</row>
    <row r="83" spans="1:201" ht="11.1" customHeight="1" x14ac:dyDescent="0.2">
      <c r="A83" s="19" t="s">
        <v>223</v>
      </c>
      <c r="B83" s="20"/>
      <c r="C83" s="20"/>
      <c r="D83" s="20"/>
      <c r="E83" s="20"/>
      <c r="F83" s="21">
        <v>802</v>
      </c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1">
        <v>720</v>
      </c>
      <c r="AK83" s="20"/>
      <c r="AL83" s="20"/>
      <c r="AM83" s="20"/>
      <c r="AN83" s="20"/>
      <c r="AO83" s="20"/>
      <c r="AP83" s="21">
        <v>200</v>
      </c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1">
        <v>5</v>
      </c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1">
        <v>100</v>
      </c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</row>
    <row r="84" spans="1:201" ht="11.1" customHeight="1" x14ac:dyDescent="0.2">
      <c r="A84" s="19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</row>
    <row r="85" spans="1:201" s="18" customFormat="1" ht="21.95" customHeight="1" x14ac:dyDescent="0.2">
      <c r="A85" s="14" t="s">
        <v>226</v>
      </c>
      <c r="B85" s="15"/>
      <c r="C85" s="15"/>
      <c r="D85" s="15"/>
      <c r="E85" s="15"/>
      <c r="F85" s="15"/>
      <c r="G85" s="16"/>
      <c r="H85" s="16"/>
      <c r="I85" s="15"/>
      <c r="J85" s="17"/>
      <c r="K85" s="16"/>
      <c r="L85" s="15"/>
      <c r="M85" s="15"/>
      <c r="N85" s="15"/>
      <c r="O85" s="15"/>
      <c r="P85" s="15"/>
      <c r="Q85" s="15"/>
      <c r="R85" s="16"/>
      <c r="S85" s="15"/>
      <c r="T85" s="15"/>
      <c r="U85" s="15"/>
      <c r="V85" s="15"/>
      <c r="W85" s="15"/>
      <c r="X85" s="15"/>
      <c r="Y85" s="15"/>
      <c r="Z85" s="16"/>
      <c r="AA85" s="15"/>
      <c r="AB85" s="16"/>
      <c r="AC85" s="15"/>
      <c r="AD85" s="15"/>
      <c r="AE85" s="15"/>
      <c r="AF85" s="16"/>
      <c r="AG85" s="15"/>
      <c r="AH85" s="16"/>
      <c r="AI85" s="15"/>
      <c r="AJ85" s="15"/>
      <c r="AK85" s="15"/>
      <c r="AL85" s="16"/>
      <c r="AM85" s="15"/>
      <c r="AN85" s="16"/>
      <c r="AO85" s="15"/>
      <c r="AP85" s="15"/>
      <c r="AQ85" s="15"/>
      <c r="AR85" s="16"/>
      <c r="AS85" s="15"/>
      <c r="AT85" s="16"/>
      <c r="AU85" s="15"/>
      <c r="AV85" s="16"/>
      <c r="AW85" s="15"/>
      <c r="AX85" s="16"/>
      <c r="AY85" s="15"/>
      <c r="AZ85" s="16"/>
      <c r="BA85" s="15"/>
      <c r="BB85" s="15"/>
      <c r="BC85" s="15"/>
      <c r="BD85" s="15"/>
      <c r="BE85" s="15"/>
      <c r="BF85" s="16"/>
      <c r="BG85" s="15"/>
      <c r="BH85" s="17"/>
      <c r="BI85" s="16"/>
      <c r="BJ85" s="16"/>
      <c r="BK85" s="15"/>
      <c r="BL85" s="16"/>
      <c r="BM85" s="15"/>
      <c r="BN85" s="16"/>
      <c r="BO85" s="15"/>
      <c r="BP85" s="17"/>
      <c r="BQ85" s="15"/>
      <c r="BR85" s="16"/>
      <c r="BS85" s="15"/>
      <c r="BT85" s="16"/>
      <c r="BU85" s="15"/>
      <c r="BV85" s="17"/>
      <c r="BW85" s="15"/>
      <c r="BX85" s="17"/>
      <c r="BY85" s="15"/>
      <c r="BZ85" s="16"/>
      <c r="CA85" s="15"/>
      <c r="CB85" s="16"/>
      <c r="CC85" s="15"/>
      <c r="CD85" s="16"/>
      <c r="CE85" s="15"/>
      <c r="CF85" s="16"/>
      <c r="CG85" s="15"/>
      <c r="CH85" s="16"/>
      <c r="CI85" s="15"/>
      <c r="CJ85" s="16"/>
      <c r="CK85" s="15"/>
      <c r="CL85" s="16"/>
      <c r="CM85" s="15"/>
      <c r="CN85" s="16"/>
      <c r="CO85" s="15"/>
      <c r="CP85" s="16"/>
      <c r="CQ85" s="15"/>
      <c r="CR85" s="16"/>
      <c r="CS85" s="15"/>
      <c r="CT85" s="16"/>
      <c r="CU85" s="15"/>
      <c r="CV85" s="16"/>
      <c r="CW85" s="15"/>
      <c r="CX85" s="16"/>
      <c r="CY85" s="15"/>
      <c r="CZ85" s="16"/>
      <c r="DA85" s="15"/>
      <c r="DB85" s="16"/>
      <c r="DC85" s="15"/>
      <c r="DD85" s="16"/>
      <c r="DE85" s="15"/>
      <c r="DF85" s="16"/>
      <c r="DG85" s="15"/>
      <c r="DH85" s="16"/>
      <c r="DI85" s="15"/>
      <c r="DJ85" s="16"/>
      <c r="DK85" s="15"/>
      <c r="DL85" s="16"/>
      <c r="DM85" s="15"/>
      <c r="DN85" s="16"/>
      <c r="DO85" s="15"/>
      <c r="DP85" s="16"/>
      <c r="DQ85" s="15"/>
      <c r="DR85" s="16"/>
      <c r="DS85" s="15"/>
      <c r="DT85" s="16"/>
      <c r="DU85" s="15"/>
      <c r="DV85" s="16"/>
      <c r="DW85" s="15"/>
      <c r="DX85" s="16"/>
      <c r="DY85" s="15"/>
      <c r="DZ85" s="16"/>
      <c r="EA85" s="15"/>
      <c r="EB85" s="16"/>
      <c r="EC85" s="15"/>
      <c r="ED85" s="16"/>
      <c r="EE85" s="15"/>
      <c r="EF85" s="16"/>
      <c r="EG85" s="15"/>
      <c r="EH85" s="16"/>
      <c r="EI85" s="15"/>
      <c r="EJ85" s="16"/>
      <c r="EK85" s="15"/>
      <c r="EL85" s="16"/>
      <c r="EM85" s="15"/>
      <c r="EN85" s="16"/>
      <c r="EO85" s="15"/>
      <c r="EP85" s="16"/>
      <c r="EQ85" s="15"/>
      <c r="ER85" s="16"/>
      <c r="ES85" s="15"/>
      <c r="ET85" s="16"/>
      <c r="EU85" s="15"/>
      <c r="EV85" s="16"/>
      <c r="EW85" s="15"/>
      <c r="EX85" s="16"/>
      <c r="EY85" s="15"/>
      <c r="EZ85" s="16"/>
      <c r="FA85" s="16"/>
      <c r="FB85" s="16"/>
      <c r="FC85" s="16"/>
      <c r="FD85" s="16"/>
      <c r="FE85" s="16"/>
      <c r="FF85" s="16"/>
      <c r="FG85" s="17"/>
      <c r="FH85" s="16"/>
      <c r="FI85" s="15"/>
      <c r="FJ85" s="16"/>
      <c r="FK85" s="15"/>
      <c r="FL85" s="16"/>
      <c r="FM85" s="15"/>
      <c r="FN85" s="16"/>
      <c r="FO85" s="15"/>
      <c r="FP85" s="16"/>
      <c r="FQ85" s="17"/>
      <c r="FR85" s="16"/>
      <c r="FS85" s="15"/>
      <c r="FT85" s="16"/>
      <c r="FU85" s="15"/>
      <c r="FV85" s="16"/>
      <c r="FW85" s="15"/>
      <c r="FX85" s="16"/>
      <c r="FY85" s="16"/>
      <c r="FZ85" s="16"/>
      <c r="GA85" s="16"/>
      <c r="GB85" s="16"/>
      <c r="GC85" s="16"/>
      <c r="GD85" s="17"/>
      <c r="GE85" s="16"/>
      <c r="GF85" s="16"/>
      <c r="GG85" s="15"/>
      <c r="GH85" s="16"/>
      <c r="GI85" s="15"/>
      <c r="GJ85" s="16"/>
      <c r="GK85" s="15"/>
      <c r="GL85" s="16"/>
      <c r="GM85" s="15"/>
      <c r="GN85" s="16"/>
      <c r="GO85" s="15"/>
      <c r="GP85" s="16"/>
      <c r="GQ85" s="15"/>
      <c r="GR85" s="16"/>
      <c r="GS85" s="17"/>
    </row>
    <row r="86" spans="1:201" s="18" customFormat="1" ht="21.95" customHeight="1" x14ac:dyDescent="0.2">
      <c r="A86" s="23" t="s">
        <v>227</v>
      </c>
      <c r="B86" s="16"/>
      <c r="C86" s="17">
        <v>130</v>
      </c>
      <c r="D86" s="15">
        <v>7500</v>
      </c>
      <c r="E86" s="15">
        <v>20697</v>
      </c>
      <c r="F86" s="16"/>
      <c r="G86" s="16"/>
      <c r="H86" s="16"/>
      <c r="I86" s="17">
        <v>387</v>
      </c>
      <c r="J86" s="16"/>
      <c r="K86" s="16"/>
      <c r="L86" s="16"/>
      <c r="M86" s="17">
        <v>1</v>
      </c>
      <c r="N86" s="16"/>
      <c r="O86" s="15">
        <v>1401</v>
      </c>
      <c r="P86" s="16"/>
      <c r="Q86" s="15">
        <v>12314</v>
      </c>
      <c r="R86" s="16"/>
      <c r="S86" s="15">
        <v>7308</v>
      </c>
      <c r="T86" s="16"/>
      <c r="U86" s="16"/>
      <c r="V86" s="16"/>
      <c r="W86" s="15">
        <v>114425</v>
      </c>
      <c r="X86" s="16"/>
      <c r="Y86" s="15">
        <v>7691</v>
      </c>
      <c r="Z86" s="16"/>
      <c r="AA86" s="15">
        <v>146075</v>
      </c>
      <c r="AB86" s="16"/>
      <c r="AC86" s="17">
        <v>11</v>
      </c>
      <c r="AD86" s="15">
        <v>7500</v>
      </c>
      <c r="AE86" s="15">
        <v>378344</v>
      </c>
      <c r="AF86" s="16"/>
      <c r="AG86" s="15">
        <v>286964</v>
      </c>
      <c r="AH86" s="16"/>
      <c r="AI86" s="16"/>
      <c r="AJ86" s="15">
        <v>7500</v>
      </c>
      <c r="AK86" s="15">
        <v>385720</v>
      </c>
      <c r="AL86" s="16"/>
      <c r="AM86" s="15">
        <v>3982</v>
      </c>
      <c r="AN86" s="16"/>
      <c r="AO86" s="15">
        <v>254237</v>
      </c>
      <c r="AP86" s="16"/>
      <c r="AQ86" s="16"/>
      <c r="AR86" s="16"/>
      <c r="AS86" s="17">
        <v>4</v>
      </c>
      <c r="AT86" s="16"/>
      <c r="AU86" s="17">
        <v>21</v>
      </c>
      <c r="AV86" s="16"/>
      <c r="AW86" s="15">
        <v>29014</v>
      </c>
      <c r="AX86" s="16"/>
      <c r="AY86" s="15">
        <v>62853</v>
      </c>
      <c r="AZ86" s="16"/>
      <c r="BA86" s="15">
        <v>52392</v>
      </c>
      <c r="BB86" s="16"/>
      <c r="BC86" s="15">
        <v>181621</v>
      </c>
      <c r="BD86" s="15">
        <v>7500</v>
      </c>
      <c r="BE86" s="15">
        <v>127836</v>
      </c>
      <c r="BF86" s="16"/>
      <c r="BG86" s="17">
        <v>17</v>
      </c>
      <c r="BH86" s="16"/>
      <c r="BI86" s="16"/>
      <c r="BJ86" s="16"/>
      <c r="BK86" s="15">
        <v>115253</v>
      </c>
      <c r="BL86" s="16"/>
      <c r="BM86" s="17">
        <v>516</v>
      </c>
      <c r="BN86" s="16"/>
      <c r="BO86" s="15">
        <v>66226</v>
      </c>
      <c r="BP86" s="16"/>
      <c r="BQ86" s="15">
        <v>71678</v>
      </c>
      <c r="BR86" s="16"/>
      <c r="BS86" s="15">
        <v>95087</v>
      </c>
      <c r="BT86" s="16"/>
      <c r="BU86" s="17">
        <v>4</v>
      </c>
      <c r="BV86" s="17">
        <v>421</v>
      </c>
      <c r="BW86" s="15">
        <v>3965</v>
      </c>
      <c r="BX86" s="16"/>
      <c r="BY86" s="15">
        <v>3646</v>
      </c>
      <c r="BZ86" s="16"/>
      <c r="CA86" s="15">
        <v>2352</v>
      </c>
      <c r="CB86" s="16"/>
      <c r="CC86" s="15">
        <v>60029</v>
      </c>
      <c r="CD86" s="16"/>
      <c r="CE86" s="15">
        <v>38156</v>
      </c>
      <c r="CF86" s="16"/>
      <c r="CG86" s="15">
        <v>55557</v>
      </c>
      <c r="CH86" s="16"/>
      <c r="CI86" s="15">
        <v>36193</v>
      </c>
      <c r="CJ86" s="16"/>
      <c r="CK86" s="15">
        <v>35120</v>
      </c>
      <c r="CL86" s="16"/>
      <c r="CM86" s="15">
        <v>42053</v>
      </c>
      <c r="CN86" s="16"/>
      <c r="CO86" s="15">
        <v>114723</v>
      </c>
      <c r="CP86" s="16"/>
      <c r="CQ86" s="15">
        <v>30410</v>
      </c>
      <c r="CR86" s="16"/>
      <c r="CS86" s="15">
        <v>42982</v>
      </c>
      <c r="CT86" s="16"/>
      <c r="CU86" s="15">
        <v>49796</v>
      </c>
      <c r="CV86" s="16"/>
      <c r="CW86" s="15">
        <v>29875</v>
      </c>
      <c r="CX86" s="16"/>
      <c r="CY86" s="15">
        <v>36814</v>
      </c>
      <c r="CZ86" s="16"/>
      <c r="DA86" s="15">
        <v>96717</v>
      </c>
      <c r="DB86" s="16"/>
      <c r="DC86" s="15">
        <v>40726</v>
      </c>
      <c r="DD86" s="16"/>
      <c r="DE86" s="15">
        <v>23202</v>
      </c>
      <c r="DF86" s="16"/>
      <c r="DG86" s="15">
        <v>64864</v>
      </c>
      <c r="DH86" s="16"/>
      <c r="DI86" s="15">
        <v>76875</v>
      </c>
      <c r="DJ86" s="16"/>
      <c r="DK86" s="15">
        <v>56061</v>
      </c>
      <c r="DL86" s="16"/>
      <c r="DM86" s="15">
        <v>190959</v>
      </c>
      <c r="DN86" s="16"/>
      <c r="DO86" s="15">
        <v>61294</v>
      </c>
      <c r="DP86" s="16"/>
      <c r="DQ86" s="15">
        <v>57562</v>
      </c>
      <c r="DR86" s="16"/>
      <c r="DS86" s="15">
        <v>25411</v>
      </c>
      <c r="DT86" s="16"/>
      <c r="DU86" s="15">
        <v>54380</v>
      </c>
      <c r="DV86" s="16"/>
      <c r="DW86" s="15">
        <v>96418</v>
      </c>
      <c r="DX86" s="16"/>
      <c r="DY86" s="15">
        <v>24795</v>
      </c>
      <c r="DZ86" s="16"/>
      <c r="EA86" s="15">
        <v>22770</v>
      </c>
      <c r="EB86" s="16"/>
      <c r="EC86" s="15">
        <v>119454</v>
      </c>
      <c r="ED86" s="16"/>
      <c r="EE86" s="15">
        <v>91384</v>
      </c>
      <c r="EF86" s="16"/>
      <c r="EG86" s="15">
        <v>51259</v>
      </c>
      <c r="EH86" s="16"/>
      <c r="EI86" s="15">
        <v>59403</v>
      </c>
      <c r="EJ86" s="16"/>
      <c r="EK86" s="15">
        <v>42104</v>
      </c>
      <c r="EL86" s="16"/>
      <c r="EM86" s="15">
        <v>40871</v>
      </c>
      <c r="EN86" s="16"/>
      <c r="EO86" s="15">
        <v>63598</v>
      </c>
      <c r="EP86" s="16"/>
      <c r="EQ86" s="15">
        <v>8688</v>
      </c>
      <c r="ER86" s="16"/>
      <c r="ES86" s="15">
        <v>27393</v>
      </c>
      <c r="ET86" s="16"/>
      <c r="EU86" s="15">
        <v>33299</v>
      </c>
      <c r="EV86" s="16"/>
      <c r="EW86" s="15">
        <v>5373</v>
      </c>
      <c r="EX86" s="16"/>
      <c r="EY86" s="15">
        <v>9642</v>
      </c>
      <c r="EZ86" s="16"/>
      <c r="FA86" s="16"/>
      <c r="FB86" s="16"/>
      <c r="FC86" s="16"/>
      <c r="FD86" s="16"/>
      <c r="FE86" s="16"/>
      <c r="FF86" s="16"/>
      <c r="FG86" s="17">
        <v>509</v>
      </c>
      <c r="FH86" s="16"/>
      <c r="FI86" s="15">
        <v>4596</v>
      </c>
      <c r="FJ86" s="16"/>
      <c r="FK86" s="15">
        <v>2333</v>
      </c>
      <c r="FL86" s="16"/>
      <c r="FM86" s="16"/>
      <c r="FN86" s="16"/>
      <c r="FO86" s="16"/>
      <c r="FP86" s="16"/>
      <c r="FQ86" s="16"/>
      <c r="FR86" s="16"/>
      <c r="FS86" s="16"/>
      <c r="FT86" s="16"/>
      <c r="FU86" s="16"/>
      <c r="FV86" s="16"/>
      <c r="FW86" s="16"/>
      <c r="FX86" s="16"/>
      <c r="FY86" s="16"/>
      <c r="FZ86" s="16"/>
      <c r="GA86" s="16"/>
      <c r="GB86" s="16"/>
      <c r="GC86" s="16"/>
      <c r="GD86" s="16"/>
      <c r="GE86" s="16"/>
      <c r="GF86" s="16"/>
      <c r="GG86" s="16"/>
      <c r="GH86" s="16"/>
      <c r="GI86" s="17">
        <v>228</v>
      </c>
      <c r="GJ86" s="16"/>
      <c r="GK86" s="16"/>
      <c r="GL86" s="16"/>
      <c r="GM86" s="16"/>
      <c r="GN86" s="16"/>
      <c r="GO86" s="16"/>
      <c r="GP86" s="16"/>
      <c r="GQ86" s="16"/>
      <c r="GR86" s="16"/>
      <c r="GS86" s="16"/>
    </row>
    <row r="87" spans="1:201" ht="11.1" customHeight="1" x14ac:dyDescent="0.2">
      <c r="A87" s="19" t="s">
        <v>228</v>
      </c>
      <c r="B87" s="20"/>
      <c r="C87" s="20"/>
      <c r="D87" s="20"/>
      <c r="E87" s="21">
        <v>66</v>
      </c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1">
        <v>22</v>
      </c>
      <c r="T87" s="20"/>
      <c r="U87" s="20"/>
      <c r="V87" s="20"/>
      <c r="W87" s="22">
        <v>5649</v>
      </c>
      <c r="X87" s="20"/>
      <c r="Y87" s="20"/>
      <c r="Z87" s="20"/>
      <c r="AA87" s="22">
        <v>3618</v>
      </c>
      <c r="AB87" s="20"/>
      <c r="AC87" s="20"/>
      <c r="AD87" s="20"/>
      <c r="AE87" s="22">
        <v>3587</v>
      </c>
      <c r="AF87" s="20"/>
      <c r="AG87" s="22">
        <v>3358</v>
      </c>
      <c r="AH87" s="20"/>
      <c r="AI87" s="20"/>
      <c r="AJ87" s="20"/>
      <c r="AK87" s="21">
        <v>918</v>
      </c>
      <c r="AL87" s="20"/>
      <c r="AM87" s="20"/>
      <c r="AN87" s="20"/>
      <c r="AO87" s="22">
        <v>3304</v>
      </c>
      <c r="AP87" s="20"/>
      <c r="AQ87" s="20"/>
      <c r="AR87" s="20"/>
      <c r="AS87" s="20"/>
      <c r="AT87" s="20"/>
      <c r="AU87" s="20"/>
      <c r="AV87" s="20"/>
      <c r="AW87" s="21">
        <v>453</v>
      </c>
      <c r="AX87" s="20"/>
      <c r="AY87" s="22">
        <v>1327</v>
      </c>
      <c r="AZ87" s="20"/>
      <c r="BA87" s="21">
        <v>501</v>
      </c>
      <c r="BB87" s="20"/>
      <c r="BC87" s="21">
        <v>95</v>
      </c>
      <c r="BD87" s="20"/>
      <c r="BE87" s="22">
        <v>1048</v>
      </c>
      <c r="BF87" s="20"/>
      <c r="BG87" s="20"/>
      <c r="BH87" s="20"/>
      <c r="BI87" s="20"/>
      <c r="BJ87" s="20"/>
      <c r="BK87" s="21">
        <v>59</v>
      </c>
      <c r="BL87" s="20"/>
      <c r="BM87" s="20"/>
      <c r="BN87" s="20"/>
      <c r="BO87" s="20"/>
      <c r="BP87" s="20"/>
      <c r="BQ87" s="22">
        <v>1989</v>
      </c>
      <c r="BR87" s="20"/>
      <c r="BS87" s="22">
        <v>1372</v>
      </c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2">
        <v>1819</v>
      </c>
      <c r="CP87" s="20"/>
      <c r="CQ87" s="21">
        <v>61</v>
      </c>
      <c r="CR87" s="20"/>
      <c r="CS87" s="21">
        <v>324</v>
      </c>
      <c r="CT87" s="20"/>
      <c r="CU87" s="20"/>
      <c r="CV87" s="20"/>
      <c r="CW87" s="20"/>
      <c r="CX87" s="20"/>
      <c r="CY87" s="21">
        <v>747</v>
      </c>
      <c r="CZ87" s="20"/>
      <c r="DA87" s="22">
        <v>2000</v>
      </c>
      <c r="DB87" s="20"/>
      <c r="DC87" s="20"/>
      <c r="DD87" s="20"/>
      <c r="DE87" s="20"/>
      <c r="DF87" s="20"/>
      <c r="DG87" s="21">
        <v>4</v>
      </c>
      <c r="DH87" s="20"/>
      <c r="DI87" s="21">
        <v>713</v>
      </c>
      <c r="DJ87" s="20"/>
      <c r="DK87" s="21">
        <v>530</v>
      </c>
      <c r="DL87" s="20"/>
      <c r="DM87" s="22">
        <v>1814</v>
      </c>
      <c r="DN87" s="20"/>
      <c r="DO87" s="20"/>
      <c r="DP87" s="20"/>
      <c r="DQ87" s="20"/>
      <c r="DR87" s="20"/>
      <c r="DS87" s="20"/>
      <c r="DT87" s="20"/>
      <c r="DU87" s="21">
        <v>912</v>
      </c>
      <c r="DV87" s="20"/>
      <c r="DW87" s="21">
        <v>743</v>
      </c>
      <c r="DX87" s="20"/>
      <c r="DY87" s="20"/>
      <c r="DZ87" s="20"/>
      <c r="EA87" s="20"/>
      <c r="EB87" s="20"/>
      <c r="EC87" s="21">
        <v>948</v>
      </c>
      <c r="ED87" s="20"/>
      <c r="EE87" s="21">
        <v>47</v>
      </c>
      <c r="EF87" s="20"/>
      <c r="EG87" s="21">
        <v>1</v>
      </c>
      <c r="EH87" s="20"/>
      <c r="EI87" s="20"/>
      <c r="EJ87" s="20"/>
      <c r="EK87" s="20"/>
      <c r="EL87" s="20"/>
      <c r="EM87" s="21">
        <v>179</v>
      </c>
      <c r="EN87" s="20"/>
      <c r="EO87" s="21">
        <v>116</v>
      </c>
      <c r="EP87" s="20"/>
      <c r="EQ87" s="21">
        <v>82</v>
      </c>
      <c r="ER87" s="20"/>
      <c r="ES87" s="21">
        <v>339</v>
      </c>
      <c r="ET87" s="20"/>
      <c r="EU87" s="21">
        <v>496</v>
      </c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1">
        <v>5</v>
      </c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</row>
    <row r="88" spans="1:201" ht="11.1" customHeight="1" x14ac:dyDescent="0.2">
      <c r="A88" s="19" t="s">
        <v>208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1">
        <v>15</v>
      </c>
      <c r="T88" s="20"/>
      <c r="U88" s="20"/>
      <c r="V88" s="20"/>
      <c r="W88" s="20"/>
      <c r="X88" s="20"/>
      <c r="Y88" s="20"/>
      <c r="Z88" s="20"/>
      <c r="AA88" s="22">
        <v>3358</v>
      </c>
      <c r="AB88" s="20"/>
      <c r="AC88" s="20"/>
      <c r="AD88" s="20"/>
      <c r="AE88" s="22">
        <v>59360</v>
      </c>
      <c r="AF88" s="20"/>
      <c r="AG88" s="22">
        <v>38994</v>
      </c>
      <c r="AH88" s="20"/>
      <c r="AI88" s="20"/>
      <c r="AJ88" s="20"/>
      <c r="AK88" s="22">
        <v>59925</v>
      </c>
      <c r="AL88" s="20"/>
      <c r="AM88" s="20"/>
      <c r="AN88" s="20"/>
      <c r="AO88" s="22">
        <v>13133</v>
      </c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2">
        <v>43089</v>
      </c>
      <c r="BD88" s="20"/>
      <c r="BE88" s="22">
        <v>9231</v>
      </c>
      <c r="BF88" s="20"/>
      <c r="BG88" s="20"/>
      <c r="BH88" s="20"/>
      <c r="BI88" s="20"/>
      <c r="BJ88" s="20"/>
      <c r="BK88" s="22">
        <v>17628</v>
      </c>
      <c r="BL88" s="20"/>
      <c r="BM88" s="20"/>
      <c r="BN88" s="20"/>
      <c r="BO88" s="22">
        <v>6966</v>
      </c>
      <c r="BP88" s="20"/>
      <c r="BQ88" s="22">
        <v>7597</v>
      </c>
      <c r="BR88" s="20"/>
      <c r="BS88" s="22">
        <v>9302</v>
      </c>
      <c r="BT88" s="20"/>
      <c r="BU88" s="20"/>
      <c r="BV88" s="20"/>
      <c r="BW88" s="20"/>
      <c r="BX88" s="20"/>
      <c r="BY88" s="20"/>
      <c r="BZ88" s="20"/>
      <c r="CA88" s="20"/>
      <c r="CB88" s="20"/>
      <c r="CC88" s="22">
        <v>3348</v>
      </c>
      <c r="CD88" s="20"/>
      <c r="CE88" s="22">
        <v>1285</v>
      </c>
      <c r="CF88" s="20"/>
      <c r="CG88" s="22">
        <v>8514</v>
      </c>
      <c r="CH88" s="20"/>
      <c r="CI88" s="22">
        <v>3856</v>
      </c>
      <c r="CJ88" s="20"/>
      <c r="CK88" s="22">
        <v>2086</v>
      </c>
      <c r="CL88" s="20"/>
      <c r="CM88" s="22">
        <v>6173</v>
      </c>
      <c r="CN88" s="20"/>
      <c r="CO88" s="22">
        <v>7962</v>
      </c>
      <c r="CP88" s="20"/>
      <c r="CQ88" s="22">
        <v>2045</v>
      </c>
      <c r="CR88" s="20"/>
      <c r="CS88" s="22">
        <v>4623</v>
      </c>
      <c r="CT88" s="20"/>
      <c r="CU88" s="22">
        <v>3126</v>
      </c>
      <c r="CV88" s="20"/>
      <c r="CW88" s="22">
        <v>2032</v>
      </c>
      <c r="CX88" s="20"/>
      <c r="CY88" s="22">
        <v>1405</v>
      </c>
      <c r="CZ88" s="20"/>
      <c r="DA88" s="22">
        <v>7778</v>
      </c>
      <c r="DB88" s="20"/>
      <c r="DC88" s="22">
        <v>5585</v>
      </c>
      <c r="DD88" s="20"/>
      <c r="DE88" s="22">
        <v>1462</v>
      </c>
      <c r="DF88" s="20"/>
      <c r="DG88" s="22">
        <v>6948</v>
      </c>
      <c r="DH88" s="20"/>
      <c r="DI88" s="22">
        <v>6576</v>
      </c>
      <c r="DJ88" s="20"/>
      <c r="DK88" s="22">
        <v>3870</v>
      </c>
      <c r="DL88" s="20"/>
      <c r="DM88" s="22">
        <v>10754</v>
      </c>
      <c r="DN88" s="20"/>
      <c r="DO88" s="22">
        <v>5060</v>
      </c>
      <c r="DP88" s="20"/>
      <c r="DQ88" s="22">
        <v>2843</v>
      </c>
      <c r="DR88" s="20"/>
      <c r="DS88" s="22">
        <v>1278</v>
      </c>
      <c r="DT88" s="20"/>
      <c r="DU88" s="22">
        <v>3159</v>
      </c>
      <c r="DV88" s="20"/>
      <c r="DW88" s="22">
        <v>1979</v>
      </c>
      <c r="DX88" s="20"/>
      <c r="DY88" s="22">
        <v>1797</v>
      </c>
      <c r="DZ88" s="20"/>
      <c r="EA88" s="22">
        <v>1456</v>
      </c>
      <c r="EB88" s="20"/>
      <c r="EC88" s="22">
        <v>10523</v>
      </c>
      <c r="ED88" s="20"/>
      <c r="EE88" s="22">
        <v>7304</v>
      </c>
      <c r="EF88" s="20"/>
      <c r="EG88" s="22">
        <v>3304</v>
      </c>
      <c r="EH88" s="20"/>
      <c r="EI88" s="22">
        <v>4527</v>
      </c>
      <c r="EJ88" s="20"/>
      <c r="EK88" s="22">
        <v>2360</v>
      </c>
      <c r="EL88" s="20"/>
      <c r="EM88" s="22">
        <v>2813</v>
      </c>
      <c r="EN88" s="20"/>
      <c r="EO88" s="22">
        <v>3267</v>
      </c>
      <c r="EP88" s="20"/>
      <c r="EQ88" s="21">
        <v>69</v>
      </c>
      <c r="ER88" s="20"/>
      <c r="ES88" s="21">
        <v>356</v>
      </c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</row>
    <row r="89" spans="1:201" ht="11.1" customHeight="1" x14ac:dyDescent="0.2">
      <c r="A89" s="19" t="s">
        <v>229</v>
      </c>
      <c r="B89" s="20"/>
      <c r="C89" s="21">
        <v>125</v>
      </c>
      <c r="D89" s="20"/>
      <c r="E89" s="22">
        <v>5233</v>
      </c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1">
        <v>968</v>
      </c>
      <c r="T89" s="20"/>
      <c r="U89" s="20"/>
      <c r="V89" s="20"/>
      <c r="W89" s="22">
        <v>27841</v>
      </c>
      <c r="X89" s="20"/>
      <c r="Y89" s="20"/>
      <c r="Z89" s="20"/>
      <c r="AA89" s="22">
        <v>28798</v>
      </c>
      <c r="AB89" s="20"/>
      <c r="AC89" s="20"/>
      <c r="AD89" s="20"/>
      <c r="AE89" s="22">
        <v>22757</v>
      </c>
      <c r="AF89" s="20"/>
      <c r="AG89" s="22">
        <v>21053</v>
      </c>
      <c r="AH89" s="20"/>
      <c r="AI89" s="20"/>
      <c r="AJ89" s="20"/>
      <c r="AK89" s="21">
        <v>274</v>
      </c>
      <c r="AL89" s="20"/>
      <c r="AM89" s="21">
        <v>6</v>
      </c>
      <c r="AN89" s="20"/>
      <c r="AO89" s="22">
        <v>17079</v>
      </c>
      <c r="AP89" s="20"/>
      <c r="AQ89" s="20"/>
      <c r="AR89" s="20"/>
      <c r="AS89" s="20"/>
      <c r="AT89" s="20"/>
      <c r="AU89" s="20"/>
      <c r="AV89" s="20"/>
      <c r="AW89" s="22">
        <v>7144</v>
      </c>
      <c r="AX89" s="20"/>
      <c r="AY89" s="22">
        <v>16938</v>
      </c>
      <c r="AZ89" s="20"/>
      <c r="BA89" s="22">
        <v>10833</v>
      </c>
      <c r="BB89" s="20"/>
      <c r="BC89" s="20"/>
      <c r="BD89" s="20"/>
      <c r="BE89" s="22">
        <v>13169</v>
      </c>
      <c r="BF89" s="20"/>
      <c r="BG89" s="20"/>
      <c r="BH89" s="20"/>
      <c r="BI89" s="20"/>
      <c r="BJ89" s="20"/>
      <c r="BK89" s="20"/>
      <c r="BL89" s="20"/>
      <c r="BM89" s="20"/>
      <c r="BN89" s="20"/>
      <c r="BO89" s="22">
        <v>8216</v>
      </c>
      <c r="BP89" s="20"/>
      <c r="BQ89" s="22">
        <v>7683</v>
      </c>
      <c r="BR89" s="20"/>
      <c r="BS89" s="22">
        <v>9787</v>
      </c>
      <c r="BT89" s="20"/>
      <c r="BU89" s="20"/>
      <c r="BV89" s="20"/>
      <c r="BW89" s="20"/>
      <c r="BX89" s="20"/>
      <c r="BY89" s="20"/>
      <c r="BZ89" s="20"/>
      <c r="CA89" s="20"/>
      <c r="CB89" s="20"/>
      <c r="CC89" s="22">
        <v>8261</v>
      </c>
      <c r="CD89" s="20"/>
      <c r="CE89" s="22">
        <v>3601</v>
      </c>
      <c r="CF89" s="20"/>
      <c r="CG89" s="22">
        <v>7166</v>
      </c>
      <c r="CH89" s="20"/>
      <c r="CI89" s="22">
        <v>5663</v>
      </c>
      <c r="CJ89" s="20"/>
      <c r="CK89" s="22">
        <v>4036</v>
      </c>
      <c r="CL89" s="20"/>
      <c r="CM89" s="22">
        <v>4617</v>
      </c>
      <c r="CN89" s="20"/>
      <c r="CO89" s="22">
        <v>14141</v>
      </c>
      <c r="CP89" s="20"/>
      <c r="CQ89" s="22">
        <v>3873</v>
      </c>
      <c r="CR89" s="20"/>
      <c r="CS89" s="22">
        <v>6920</v>
      </c>
      <c r="CT89" s="20"/>
      <c r="CU89" s="22">
        <v>5954</v>
      </c>
      <c r="CV89" s="20"/>
      <c r="CW89" s="22">
        <v>2832</v>
      </c>
      <c r="CX89" s="20"/>
      <c r="CY89" s="22">
        <v>3696</v>
      </c>
      <c r="CZ89" s="20"/>
      <c r="DA89" s="22">
        <v>6647</v>
      </c>
      <c r="DB89" s="20"/>
      <c r="DC89" s="22">
        <v>5181</v>
      </c>
      <c r="DD89" s="20"/>
      <c r="DE89" s="22">
        <v>3523</v>
      </c>
      <c r="DF89" s="20"/>
      <c r="DG89" s="22">
        <v>4486</v>
      </c>
      <c r="DH89" s="20"/>
      <c r="DI89" s="22">
        <v>6825</v>
      </c>
      <c r="DJ89" s="20"/>
      <c r="DK89" s="22">
        <v>9424</v>
      </c>
      <c r="DL89" s="20"/>
      <c r="DM89" s="22">
        <v>14367</v>
      </c>
      <c r="DN89" s="20"/>
      <c r="DO89" s="22">
        <v>7359</v>
      </c>
      <c r="DP89" s="20"/>
      <c r="DQ89" s="22">
        <v>8512</v>
      </c>
      <c r="DR89" s="20"/>
      <c r="DS89" s="22">
        <v>3162</v>
      </c>
      <c r="DT89" s="20"/>
      <c r="DU89" s="22">
        <v>6445</v>
      </c>
      <c r="DV89" s="20"/>
      <c r="DW89" s="22">
        <v>10812</v>
      </c>
      <c r="DX89" s="20"/>
      <c r="DY89" s="22">
        <v>1786</v>
      </c>
      <c r="DZ89" s="20"/>
      <c r="EA89" s="22">
        <v>2427</v>
      </c>
      <c r="EB89" s="20"/>
      <c r="EC89" s="22">
        <v>14403</v>
      </c>
      <c r="ED89" s="20"/>
      <c r="EE89" s="22">
        <v>6670</v>
      </c>
      <c r="EF89" s="20"/>
      <c r="EG89" s="22">
        <v>5507</v>
      </c>
      <c r="EH89" s="20"/>
      <c r="EI89" s="22">
        <v>2844</v>
      </c>
      <c r="EJ89" s="20"/>
      <c r="EK89" s="22">
        <v>4615</v>
      </c>
      <c r="EL89" s="20"/>
      <c r="EM89" s="22">
        <v>4772</v>
      </c>
      <c r="EN89" s="20"/>
      <c r="EO89" s="22">
        <v>4463</v>
      </c>
      <c r="EP89" s="20"/>
      <c r="EQ89" s="21">
        <v>747</v>
      </c>
      <c r="ER89" s="20"/>
      <c r="ES89" s="22">
        <v>7220</v>
      </c>
      <c r="ET89" s="20"/>
      <c r="EU89" s="22">
        <v>8287</v>
      </c>
      <c r="EV89" s="20"/>
      <c r="EW89" s="21">
        <v>711</v>
      </c>
      <c r="EX89" s="20"/>
      <c r="EY89" s="22">
        <v>2782</v>
      </c>
      <c r="EZ89" s="20"/>
      <c r="FA89" s="20"/>
      <c r="FB89" s="20"/>
      <c r="FC89" s="20"/>
      <c r="FD89" s="20"/>
      <c r="FE89" s="20"/>
      <c r="FF89" s="20"/>
      <c r="FG89" s="21">
        <v>11</v>
      </c>
      <c r="FH89" s="20"/>
      <c r="FI89" s="21">
        <v>222</v>
      </c>
      <c r="FJ89" s="20"/>
      <c r="FK89" s="21">
        <v>40</v>
      </c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</row>
    <row r="90" spans="1:201" ht="11.1" customHeight="1" x14ac:dyDescent="0.2">
      <c r="A90" s="19" t="s">
        <v>221</v>
      </c>
      <c r="B90" s="20"/>
      <c r="C90" s="20"/>
      <c r="D90" s="20"/>
      <c r="E90" s="21">
        <v>523</v>
      </c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1">
        <v>88</v>
      </c>
      <c r="T90" s="20"/>
      <c r="U90" s="20"/>
      <c r="V90" s="20"/>
      <c r="W90" s="22">
        <v>5926</v>
      </c>
      <c r="X90" s="20"/>
      <c r="Y90" s="20"/>
      <c r="Z90" s="20"/>
      <c r="AA90" s="22">
        <v>1855</v>
      </c>
      <c r="AB90" s="20"/>
      <c r="AC90" s="20"/>
      <c r="AD90" s="20"/>
      <c r="AE90" s="22">
        <v>7524</v>
      </c>
      <c r="AF90" s="20"/>
      <c r="AG90" s="22">
        <v>5637</v>
      </c>
      <c r="AH90" s="20"/>
      <c r="AI90" s="20"/>
      <c r="AJ90" s="20"/>
      <c r="AK90" s="22">
        <v>1277</v>
      </c>
      <c r="AL90" s="20"/>
      <c r="AM90" s="20"/>
      <c r="AN90" s="20"/>
      <c r="AO90" s="22">
        <v>6355</v>
      </c>
      <c r="AP90" s="20"/>
      <c r="AQ90" s="20"/>
      <c r="AR90" s="20"/>
      <c r="AS90" s="20"/>
      <c r="AT90" s="20"/>
      <c r="AU90" s="20"/>
      <c r="AV90" s="20"/>
      <c r="AW90" s="21">
        <v>643</v>
      </c>
      <c r="AX90" s="20"/>
      <c r="AY90" s="22">
        <v>1619</v>
      </c>
      <c r="AZ90" s="20"/>
      <c r="BA90" s="22">
        <v>1665</v>
      </c>
      <c r="BB90" s="20"/>
      <c r="BC90" s="21">
        <v>47</v>
      </c>
      <c r="BD90" s="20"/>
      <c r="BE90" s="22">
        <v>1025</v>
      </c>
      <c r="BF90" s="20"/>
      <c r="BG90" s="20"/>
      <c r="BH90" s="20"/>
      <c r="BI90" s="20"/>
      <c r="BJ90" s="20"/>
      <c r="BK90" s="20"/>
      <c r="BL90" s="20"/>
      <c r="BM90" s="20"/>
      <c r="BN90" s="20"/>
      <c r="BO90" s="21">
        <v>433</v>
      </c>
      <c r="BP90" s="20"/>
      <c r="BQ90" s="21">
        <v>728</v>
      </c>
      <c r="BR90" s="20"/>
      <c r="BS90" s="22">
        <v>2578</v>
      </c>
      <c r="BT90" s="20"/>
      <c r="BU90" s="20"/>
      <c r="BV90" s="20"/>
      <c r="BW90" s="20"/>
      <c r="BX90" s="20"/>
      <c r="BY90" s="20"/>
      <c r="BZ90" s="20"/>
      <c r="CA90" s="20"/>
      <c r="CB90" s="20"/>
      <c r="CC90" s="22">
        <v>1194</v>
      </c>
      <c r="CD90" s="20"/>
      <c r="CE90" s="21">
        <v>812</v>
      </c>
      <c r="CF90" s="20"/>
      <c r="CG90" s="21">
        <v>206</v>
      </c>
      <c r="CH90" s="20"/>
      <c r="CI90" s="21">
        <v>114</v>
      </c>
      <c r="CJ90" s="20"/>
      <c r="CK90" s="20"/>
      <c r="CL90" s="20"/>
      <c r="CM90" s="21">
        <v>147</v>
      </c>
      <c r="CN90" s="20"/>
      <c r="CO90" s="22">
        <v>1669</v>
      </c>
      <c r="CP90" s="20"/>
      <c r="CQ90" s="21">
        <v>126</v>
      </c>
      <c r="CR90" s="20"/>
      <c r="CS90" s="20"/>
      <c r="CT90" s="20"/>
      <c r="CU90" s="22">
        <v>1620</v>
      </c>
      <c r="CV90" s="20"/>
      <c r="CW90" s="22">
        <v>1165</v>
      </c>
      <c r="CX90" s="20"/>
      <c r="CY90" s="21">
        <v>890</v>
      </c>
      <c r="CZ90" s="20"/>
      <c r="DA90" s="21">
        <v>152</v>
      </c>
      <c r="DB90" s="20"/>
      <c r="DC90" s="21">
        <v>906</v>
      </c>
      <c r="DD90" s="20"/>
      <c r="DE90" s="20"/>
      <c r="DF90" s="20"/>
      <c r="DG90" s="21">
        <v>97</v>
      </c>
      <c r="DH90" s="20"/>
      <c r="DI90" s="22">
        <v>3308</v>
      </c>
      <c r="DJ90" s="20"/>
      <c r="DK90" s="21">
        <v>821</v>
      </c>
      <c r="DL90" s="20"/>
      <c r="DM90" s="21">
        <v>716</v>
      </c>
      <c r="DN90" s="20"/>
      <c r="DO90" s="20"/>
      <c r="DP90" s="20"/>
      <c r="DQ90" s="21">
        <v>466</v>
      </c>
      <c r="DR90" s="20"/>
      <c r="DS90" s="21">
        <v>775</v>
      </c>
      <c r="DT90" s="20"/>
      <c r="DU90" s="22">
        <v>1002</v>
      </c>
      <c r="DV90" s="20"/>
      <c r="DW90" s="22">
        <v>2825</v>
      </c>
      <c r="DX90" s="20"/>
      <c r="DY90" s="20"/>
      <c r="DZ90" s="20"/>
      <c r="EA90" s="21">
        <v>100</v>
      </c>
      <c r="EB90" s="20"/>
      <c r="EC90" s="22">
        <v>1552</v>
      </c>
      <c r="ED90" s="20"/>
      <c r="EE90" s="21">
        <v>662</v>
      </c>
      <c r="EF90" s="20"/>
      <c r="EG90" s="22">
        <v>1193</v>
      </c>
      <c r="EH90" s="20"/>
      <c r="EI90" s="21">
        <v>547</v>
      </c>
      <c r="EJ90" s="20"/>
      <c r="EK90" s="20"/>
      <c r="EL90" s="20"/>
      <c r="EM90" s="21">
        <v>973</v>
      </c>
      <c r="EN90" s="20"/>
      <c r="EO90" s="21">
        <v>87</v>
      </c>
      <c r="EP90" s="20"/>
      <c r="EQ90" s="21">
        <v>41</v>
      </c>
      <c r="ER90" s="20"/>
      <c r="ES90" s="21">
        <v>760</v>
      </c>
      <c r="ET90" s="20"/>
      <c r="EU90" s="22">
        <v>1101</v>
      </c>
      <c r="EV90" s="20"/>
      <c r="EW90" s="21">
        <v>31</v>
      </c>
      <c r="EX90" s="20"/>
      <c r="EY90" s="22">
        <v>1076</v>
      </c>
      <c r="EZ90" s="20"/>
      <c r="FA90" s="20"/>
      <c r="FB90" s="20"/>
      <c r="FC90" s="20"/>
      <c r="FD90" s="20"/>
      <c r="FE90" s="20"/>
      <c r="FF90" s="20"/>
      <c r="FG90" s="20"/>
      <c r="FH90" s="20"/>
      <c r="FI90" s="21">
        <v>1</v>
      </c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</row>
    <row r="91" spans="1:201" ht="11.1" customHeight="1" x14ac:dyDescent="0.2">
      <c r="A91" s="19" t="s">
        <v>230</v>
      </c>
      <c r="B91" s="20"/>
      <c r="C91" s="21">
        <v>5</v>
      </c>
      <c r="D91" s="20"/>
      <c r="E91" s="21">
        <v>2</v>
      </c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2">
        <v>1131</v>
      </c>
      <c r="X91" s="20"/>
      <c r="Y91" s="20"/>
      <c r="Z91" s="20"/>
      <c r="AA91" s="20"/>
      <c r="AB91" s="20"/>
      <c r="AC91" s="20"/>
      <c r="AD91" s="20"/>
      <c r="AE91" s="22">
        <v>1536</v>
      </c>
      <c r="AF91" s="20"/>
      <c r="AG91" s="20"/>
      <c r="AH91" s="20"/>
      <c r="AI91" s="20"/>
      <c r="AJ91" s="20"/>
      <c r="AK91" s="21">
        <v>737</v>
      </c>
      <c r="AL91" s="20"/>
      <c r="AM91" s="20"/>
      <c r="AN91" s="20"/>
      <c r="AO91" s="21">
        <v>98</v>
      </c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1">
        <v>1</v>
      </c>
      <c r="BD91" s="20"/>
      <c r="BE91" s="20"/>
      <c r="BF91" s="20"/>
      <c r="BG91" s="20"/>
      <c r="BH91" s="20"/>
      <c r="BI91" s="20"/>
      <c r="BJ91" s="20"/>
      <c r="BK91" s="21">
        <v>9</v>
      </c>
      <c r="BL91" s="20"/>
      <c r="BM91" s="20"/>
      <c r="BN91" s="20"/>
      <c r="BO91" s="20"/>
      <c r="BP91" s="20"/>
      <c r="BQ91" s="21">
        <v>6</v>
      </c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2">
        <v>2072</v>
      </c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1">
        <v>753</v>
      </c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1">
        <v>251</v>
      </c>
      <c r="DN91" s="20"/>
      <c r="DO91" s="20"/>
      <c r="DP91" s="20"/>
      <c r="DQ91" s="21">
        <v>6</v>
      </c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1">
        <v>741</v>
      </c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</row>
    <row r="92" spans="1:201" ht="11.1" customHeight="1" x14ac:dyDescent="0.2">
      <c r="A92" s="19" t="s">
        <v>201</v>
      </c>
      <c r="B92" s="20"/>
      <c r="C92" s="20"/>
      <c r="D92" s="20"/>
      <c r="E92" s="21">
        <v>30</v>
      </c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1">
        <v>553</v>
      </c>
      <c r="T92" s="20"/>
      <c r="U92" s="20"/>
      <c r="V92" s="20"/>
      <c r="W92" s="22">
        <v>4691</v>
      </c>
      <c r="X92" s="20"/>
      <c r="Y92" s="20"/>
      <c r="Z92" s="20"/>
      <c r="AA92" s="22">
        <v>3372</v>
      </c>
      <c r="AB92" s="20"/>
      <c r="AC92" s="20"/>
      <c r="AD92" s="20"/>
      <c r="AE92" s="22">
        <v>7432</v>
      </c>
      <c r="AF92" s="20"/>
      <c r="AG92" s="22">
        <v>6847</v>
      </c>
      <c r="AH92" s="20"/>
      <c r="AI92" s="20"/>
      <c r="AJ92" s="20"/>
      <c r="AK92" s="22">
        <v>3431</v>
      </c>
      <c r="AL92" s="20"/>
      <c r="AM92" s="20"/>
      <c r="AN92" s="20"/>
      <c r="AO92" s="22">
        <v>4617</v>
      </c>
      <c r="AP92" s="20"/>
      <c r="AQ92" s="20"/>
      <c r="AR92" s="20"/>
      <c r="AS92" s="20"/>
      <c r="AT92" s="20"/>
      <c r="AU92" s="20"/>
      <c r="AV92" s="20"/>
      <c r="AW92" s="22">
        <v>1128</v>
      </c>
      <c r="AX92" s="20"/>
      <c r="AY92" s="22">
        <v>2361</v>
      </c>
      <c r="AZ92" s="20"/>
      <c r="BA92" s="22">
        <v>3518</v>
      </c>
      <c r="BB92" s="20"/>
      <c r="BC92" s="21">
        <v>129</v>
      </c>
      <c r="BD92" s="20"/>
      <c r="BE92" s="22">
        <v>2041</v>
      </c>
      <c r="BF92" s="20"/>
      <c r="BG92" s="20"/>
      <c r="BH92" s="20"/>
      <c r="BI92" s="20"/>
      <c r="BJ92" s="20"/>
      <c r="BK92" s="21">
        <v>303</v>
      </c>
      <c r="BL92" s="20"/>
      <c r="BM92" s="20"/>
      <c r="BN92" s="20"/>
      <c r="BO92" s="22">
        <v>1387</v>
      </c>
      <c r="BP92" s="20"/>
      <c r="BQ92" s="22">
        <v>1064</v>
      </c>
      <c r="BR92" s="20"/>
      <c r="BS92" s="22">
        <v>1942</v>
      </c>
      <c r="BT92" s="20"/>
      <c r="BU92" s="20"/>
      <c r="BV92" s="20"/>
      <c r="BW92" s="20"/>
      <c r="BX92" s="20"/>
      <c r="BY92" s="20"/>
      <c r="BZ92" s="20"/>
      <c r="CA92" s="20"/>
      <c r="CB92" s="20"/>
      <c r="CC92" s="22">
        <v>1450</v>
      </c>
      <c r="CD92" s="20"/>
      <c r="CE92" s="20"/>
      <c r="CF92" s="20"/>
      <c r="CG92" s="22">
        <v>1359</v>
      </c>
      <c r="CH92" s="20"/>
      <c r="CI92" s="22">
        <v>1464</v>
      </c>
      <c r="CJ92" s="20"/>
      <c r="CK92" s="21">
        <v>160</v>
      </c>
      <c r="CL92" s="20"/>
      <c r="CM92" s="21">
        <v>792</v>
      </c>
      <c r="CN92" s="20"/>
      <c r="CO92" s="22">
        <v>3620</v>
      </c>
      <c r="CP92" s="20"/>
      <c r="CQ92" s="21">
        <v>122</v>
      </c>
      <c r="CR92" s="20"/>
      <c r="CS92" s="21">
        <v>288</v>
      </c>
      <c r="CT92" s="20"/>
      <c r="CU92" s="21">
        <v>359</v>
      </c>
      <c r="CV92" s="20"/>
      <c r="CW92" s="21">
        <v>950</v>
      </c>
      <c r="CX92" s="20"/>
      <c r="CY92" s="20"/>
      <c r="CZ92" s="20"/>
      <c r="DA92" s="22">
        <v>2829</v>
      </c>
      <c r="DB92" s="20"/>
      <c r="DC92" s="21">
        <v>951</v>
      </c>
      <c r="DD92" s="20"/>
      <c r="DE92" s="21">
        <v>83</v>
      </c>
      <c r="DF92" s="20"/>
      <c r="DG92" s="21">
        <v>774</v>
      </c>
      <c r="DH92" s="20"/>
      <c r="DI92" s="22">
        <v>1386</v>
      </c>
      <c r="DJ92" s="20"/>
      <c r="DK92" s="21">
        <v>935</v>
      </c>
      <c r="DL92" s="20"/>
      <c r="DM92" s="22">
        <v>3404</v>
      </c>
      <c r="DN92" s="20"/>
      <c r="DO92" s="22">
        <v>1456</v>
      </c>
      <c r="DP92" s="20"/>
      <c r="DQ92" s="21">
        <v>795</v>
      </c>
      <c r="DR92" s="20"/>
      <c r="DS92" s="21">
        <v>370</v>
      </c>
      <c r="DT92" s="20"/>
      <c r="DU92" s="22">
        <v>1161</v>
      </c>
      <c r="DV92" s="20"/>
      <c r="DW92" s="22">
        <v>1884</v>
      </c>
      <c r="DX92" s="20"/>
      <c r="DY92" s="20"/>
      <c r="DZ92" s="20"/>
      <c r="EA92" s="21">
        <v>245</v>
      </c>
      <c r="EB92" s="20"/>
      <c r="EC92" s="22">
        <v>1341</v>
      </c>
      <c r="ED92" s="20"/>
      <c r="EE92" s="21">
        <v>799</v>
      </c>
      <c r="EF92" s="20"/>
      <c r="EG92" s="22">
        <v>1550</v>
      </c>
      <c r="EH92" s="20"/>
      <c r="EI92" s="21">
        <v>929</v>
      </c>
      <c r="EJ92" s="20"/>
      <c r="EK92" s="21">
        <v>683</v>
      </c>
      <c r="EL92" s="20"/>
      <c r="EM92" s="22">
        <v>1241</v>
      </c>
      <c r="EN92" s="20"/>
      <c r="EO92" s="21">
        <v>90</v>
      </c>
      <c r="EP92" s="20"/>
      <c r="EQ92" s="21">
        <v>194</v>
      </c>
      <c r="ER92" s="20"/>
      <c r="ES92" s="22">
        <v>1099</v>
      </c>
      <c r="ET92" s="20"/>
      <c r="EU92" s="22">
        <v>1275</v>
      </c>
      <c r="EV92" s="20"/>
      <c r="EW92" s="21">
        <v>107</v>
      </c>
      <c r="EX92" s="20"/>
      <c r="EY92" s="21">
        <v>817</v>
      </c>
      <c r="EZ92" s="20"/>
      <c r="FA92" s="20"/>
      <c r="FB92" s="20"/>
      <c r="FC92" s="20"/>
      <c r="FD92" s="20"/>
      <c r="FE92" s="20"/>
      <c r="FF92" s="20"/>
      <c r="FG92" s="21">
        <v>13</v>
      </c>
      <c r="FH92" s="20"/>
      <c r="FI92" s="21">
        <v>5</v>
      </c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</row>
    <row r="93" spans="1:201" ht="11.1" customHeight="1" x14ac:dyDescent="0.2">
      <c r="A93" s="19" t="s">
        <v>231</v>
      </c>
      <c r="B93" s="20"/>
      <c r="C93" s="20"/>
      <c r="D93" s="20"/>
      <c r="E93" s="21">
        <v>23</v>
      </c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2">
        <v>1141</v>
      </c>
      <c r="X93" s="20"/>
      <c r="Y93" s="20"/>
      <c r="Z93" s="20"/>
      <c r="AA93" s="22">
        <v>4821</v>
      </c>
      <c r="AB93" s="20"/>
      <c r="AC93" s="20"/>
      <c r="AD93" s="20"/>
      <c r="AE93" s="22">
        <v>1518</v>
      </c>
      <c r="AF93" s="20"/>
      <c r="AG93" s="22">
        <v>1607</v>
      </c>
      <c r="AH93" s="20"/>
      <c r="AI93" s="20"/>
      <c r="AJ93" s="20"/>
      <c r="AK93" s="21">
        <v>357</v>
      </c>
      <c r="AL93" s="20"/>
      <c r="AM93" s="20"/>
      <c r="AN93" s="20"/>
      <c r="AO93" s="21">
        <v>283</v>
      </c>
      <c r="AP93" s="20"/>
      <c r="AQ93" s="20"/>
      <c r="AR93" s="20"/>
      <c r="AS93" s="20"/>
      <c r="AT93" s="20"/>
      <c r="AU93" s="20"/>
      <c r="AV93" s="20"/>
      <c r="AW93" s="21">
        <v>250</v>
      </c>
      <c r="AX93" s="20"/>
      <c r="AY93" s="21">
        <v>751</v>
      </c>
      <c r="AZ93" s="20"/>
      <c r="BA93" s="21">
        <v>353</v>
      </c>
      <c r="BB93" s="20"/>
      <c r="BC93" s="20"/>
      <c r="BD93" s="20"/>
      <c r="BE93" s="21">
        <v>308</v>
      </c>
      <c r="BF93" s="20"/>
      <c r="BG93" s="20"/>
      <c r="BH93" s="20"/>
      <c r="BI93" s="20"/>
      <c r="BJ93" s="20"/>
      <c r="BK93" s="21">
        <v>40</v>
      </c>
      <c r="BL93" s="20"/>
      <c r="BM93" s="20"/>
      <c r="BN93" s="20"/>
      <c r="BO93" s="21">
        <v>204</v>
      </c>
      <c r="BP93" s="20"/>
      <c r="BQ93" s="21">
        <v>93</v>
      </c>
      <c r="BR93" s="20"/>
      <c r="BS93" s="21">
        <v>837</v>
      </c>
      <c r="BT93" s="20"/>
      <c r="BU93" s="20"/>
      <c r="BV93" s="20"/>
      <c r="BW93" s="20"/>
      <c r="BX93" s="20"/>
      <c r="BY93" s="20"/>
      <c r="BZ93" s="20"/>
      <c r="CA93" s="20"/>
      <c r="CB93" s="20"/>
      <c r="CC93" s="21">
        <v>1</v>
      </c>
      <c r="CD93" s="20"/>
      <c r="CE93" s="20"/>
      <c r="CF93" s="20"/>
      <c r="CG93" s="21">
        <v>54</v>
      </c>
      <c r="CH93" s="20"/>
      <c r="CI93" s="20"/>
      <c r="CJ93" s="20"/>
      <c r="CK93" s="20"/>
      <c r="CL93" s="20"/>
      <c r="CM93" s="21">
        <v>362</v>
      </c>
      <c r="CN93" s="20"/>
      <c r="CO93" s="21">
        <v>520</v>
      </c>
      <c r="CP93" s="20"/>
      <c r="CQ93" s="20"/>
      <c r="CR93" s="20"/>
      <c r="CS93" s="21">
        <v>728</v>
      </c>
      <c r="CT93" s="20"/>
      <c r="CU93" s="21">
        <v>166</v>
      </c>
      <c r="CV93" s="20"/>
      <c r="CW93" s="21">
        <v>14</v>
      </c>
      <c r="CX93" s="20"/>
      <c r="CY93" s="20"/>
      <c r="CZ93" s="20"/>
      <c r="DA93" s="20"/>
      <c r="DB93" s="20"/>
      <c r="DC93" s="20"/>
      <c r="DD93" s="20"/>
      <c r="DE93" s="20"/>
      <c r="DF93" s="20"/>
      <c r="DG93" s="21">
        <v>152</v>
      </c>
      <c r="DH93" s="20"/>
      <c r="DI93" s="21">
        <v>11</v>
      </c>
      <c r="DJ93" s="20"/>
      <c r="DK93" s="21">
        <v>181</v>
      </c>
      <c r="DL93" s="20"/>
      <c r="DM93" s="22">
        <v>1871</v>
      </c>
      <c r="DN93" s="20"/>
      <c r="DO93" s="21">
        <v>200</v>
      </c>
      <c r="DP93" s="20"/>
      <c r="DQ93" s="21">
        <v>94</v>
      </c>
      <c r="DR93" s="20"/>
      <c r="DS93" s="20"/>
      <c r="DT93" s="20"/>
      <c r="DU93" s="22">
        <v>1204</v>
      </c>
      <c r="DV93" s="20"/>
      <c r="DW93" s="21">
        <v>164</v>
      </c>
      <c r="DX93" s="20"/>
      <c r="DY93" s="20"/>
      <c r="DZ93" s="20"/>
      <c r="EA93" s="21">
        <v>17</v>
      </c>
      <c r="EB93" s="20"/>
      <c r="EC93" s="21">
        <v>125</v>
      </c>
      <c r="ED93" s="20"/>
      <c r="EE93" s="21">
        <v>29</v>
      </c>
      <c r="EF93" s="20"/>
      <c r="EG93" s="21">
        <v>297</v>
      </c>
      <c r="EH93" s="20"/>
      <c r="EI93" s="21">
        <v>66</v>
      </c>
      <c r="EJ93" s="20"/>
      <c r="EK93" s="20"/>
      <c r="EL93" s="20"/>
      <c r="EM93" s="21">
        <v>37</v>
      </c>
      <c r="EN93" s="20"/>
      <c r="EO93" s="20"/>
      <c r="EP93" s="20"/>
      <c r="EQ93" s="20"/>
      <c r="ER93" s="20"/>
      <c r="ES93" s="20"/>
      <c r="ET93" s="20"/>
      <c r="EU93" s="21">
        <v>204</v>
      </c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1">
        <v>13</v>
      </c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</row>
    <row r="94" spans="1:201" ht="11.1" customHeight="1" x14ac:dyDescent="0.2">
      <c r="A94" s="19" t="s">
        <v>232</v>
      </c>
      <c r="B94" s="20"/>
      <c r="C94" s="20"/>
      <c r="D94" s="20"/>
      <c r="E94" s="21">
        <v>104</v>
      </c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1">
        <v>938</v>
      </c>
      <c r="T94" s="20"/>
      <c r="U94" s="20"/>
      <c r="V94" s="20"/>
      <c r="W94" s="22">
        <v>3159</v>
      </c>
      <c r="X94" s="20"/>
      <c r="Y94" s="20"/>
      <c r="Z94" s="20"/>
      <c r="AA94" s="22">
        <v>3620</v>
      </c>
      <c r="AB94" s="20"/>
      <c r="AC94" s="20"/>
      <c r="AD94" s="20"/>
      <c r="AE94" s="22">
        <v>4890</v>
      </c>
      <c r="AF94" s="20"/>
      <c r="AG94" s="22">
        <v>4833</v>
      </c>
      <c r="AH94" s="20"/>
      <c r="AI94" s="20"/>
      <c r="AJ94" s="20"/>
      <c r="AK94" s="22">
        <v>2525</v>
      </c>
      <c r="AL94" s="20"/>
      <c r="AM94" s="20"/>
      <c r="AN94" s="20"/>
      <c r="AO94" s="22">
        <v>2685</v>
      </c>
      <c r="AP94" s="20"/>
      <c r="AQ94" s="20"/>
      <c r="AR94" s="20"/>
      <c r="AS94" s="20"/>
      <c r="AT94" s="20"/>
      <c r="AU94" s="20"/>
      <c r="AV94" s="20"/>
      <c r="AW94" s="21">
        <v>686</v>
      </c>
      <c r="AX94" s="20"/>
      <c r="AY94" s="22">
        <v>1430</v>
      </c>
      <c r="AZ94" s="20"/>
      <c r="BA94" s="22">
        <v>1479</v>
      </c>
      <c r="BB94" s="20"/>
      <c r="BC94" s="21">
        <v>5</v>
      </c>
      <c r="BD94" s="20"/>
      <c r="BE94" s="22">
        <v>1777</v>
      </c>
      <c r="BF94" s="20"/>
      <c r="BG94" s="20"/>
      <c r="BH94" s="20"/>
      <c r="BI94" s="20"/>
      <c r="BJ94" s="20"/>
      <c r="BK94" s="21">
        <v>5</v>
      </c>
      <c r="BL94" s="20"/>
      <c r="BM94" s="20"/>
      <c r="BN94" s="20"/>
      <c r="BO94" s="22">
        <v>1520</v>
      </c>
      <c r="BP94" s="20"/>
      <c r="BQ94" s="22">
        <v>1040</v>
      </c>
      <c r="BR94" s="20"/>
      <c r="BS94" s="21">
        <v>803</v>
      </c>
      <c r="BT94" s="20"/>
      <c r="BU94" s="20"/>
      <c r="BV94" s="20"/>
      <c r="BW94" s="20"/>
      <c r="BX94" s="20"/>
      <c r="BY94" s="20"/>
      <c r="BZ94" s="20"/>
      <c r="CA94" s="20"/>
      <c r="CB94" s="20"/>
      <c r="CC94" s="22">
        <v>1077</v>
      </c>
      <c r="CD94" s="20"/>
      <c r="CE94" s="21">
        <v>453</v>
      </c>
      <c r="CF94" s="20"/>
      <c r="CG94" s="21">
        <v>966</v>
      </c>
      <c r="CH94" s="20"/>
      <c r="CI94" s="21">
        <v>4</v>
      </c>
      <c r="CJ94" s="20"/>
      <c r="CK94" s="21">
        <v>482</v>
      </c>
      <c r="CL94" s="20"/>
      <c r="CM94" s="21">
        <v>978</v>
      </c>
      <c r="CN94" s="20"/>
      <c r="CO94" s="22">
        <v>1724</v>
      </c>
      <c r="CP94" s="20"/>
      <c r="CQ94" s="21">
        <v>995</v>
      </c>
      <c r="CR94" s="20"/>
      <c r="CS94" s="21">
        <v>764</v>
      </c>
      <c r="CT94" s="20"/>
      <c r="CU94" s="22">
        <v>1029</v>
      </c>
      <c r="CV94" s="20"/>
      <c r="CW94" s="21">
        <v>394</v>
      </c>
      <c r="CX94" s="20"/>
      <c r="CY94" s="21">
        <v>141</v>
      </c>
      <c r="CZ94" s="20"/>
      <c r="DA94" s="22">
        <v>2032</v>
      </c>
      <c r="DB94" s="20"/>
      <c r="DC94" s="21">
        <v>505</v>
      </c>
      <c r="DD94" s="20"/>
      <c r="DE94" s="21">
        <v>311</v>
      </c>
      <c r="DF94" s="20"/>
      <c r="DG94" s="21">
        <v>141</v>
      </c>
      <c r="DH94" s="20"/>
      <c r="DI94" s="21">
        <v>775</v>
      </c>
      <c r="DJ94" s="20"/>
      <c r="DK94" s="21">
        <v>778</v>
      </c>
      <c r="DL94" s="20"/>
      <c r="DM94" s="22">
        <v>1325</v>
      </c>
      <c r="DN94" s="20"/>
      <c r="DO94" s="21">
        <v>425</v>
      </c>
      <c r="DP94" s="20"/>
      <c r="DQ94" s="21">
        <v>468</v>
      </c>
      <c r="DR94" s="20"/>
      <c r="DS94" s="21">
        <v>252</v>
      </c>
      <c r="DT94" s="20"/>
      <c r="DU94" s="21">
        <v>301</v>
      </c>
      <c r="DV94" s="20"/>
      <c r="DW94" s="21">
        <v>406</v>
      </c>
      <c r="DX94" s="20"/>
      <c r="DY94" s="21">
        <v>63</v>
      </c>
      <c r="DZ94" s="20"/>
      <c r="EA94" s="21">
        <v>99</v>
      </c>
      <c r="EB94" s="20"/>
      <c r="EC94" s="22">
        <v>1690</v>
      </c>
      <c r="ED94" s="20"/>
      <c r="EE94" s="21">
        <v>164</v>
      </c>
      <c r="EF94" s="20"/>
      <c r="EG94" s="22">
        <v>1164</v>
      </c>
      <c r="EH94" s="20"/>
      <c r="EI94" s="21">
        <v>546</v>
      </c>
      <c r="EJ94" s="20"/>
      <c r="EK94" s="21">
        <v>895</v>
      </c>
      <c r="EL94" s="20"/>
      <c r="EM94" s="21">
        <v>745</v>
      </c>
      <c r="EN94" s="20"/>
      <c r="EO94" s="21">
        <v>232</v>
      </c>
      <c r="EP94" s="20"/>
      <c r="EQ94" s="21">
        <v>295</v>
      </c>
      <c r="ER94" s="20"/>
      <c r="ES94" s="21">
        <v>668</v>
      </c>
      <c r="ET94" s="20"/>
      <c r="EU94" s="21">
        <v>700</v>
      </c>
      <c r="EV94" s="20"/>
      <c r="EW94" s="21">
        <v>18</v>
      </c>
      <c r="EX94" s="20"/>
      <c r="EY94" s="21">
        <v>372</v>
      </c>
      <c r="EZ94" s="20"/>
      <c r="FA94" s="20"/>
      <c r="FB94" s="20"/>
      <c r="FC94" s="20"/>
      <c r="FD94" s="20"/>
      <c r="FE94" s="20"/>
      <c r="FF94" s="20"/>
      <c r="FG94" s="21">
        <v>5</v>
      </c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</row>
    <row r="95" spans="1:201" ht="11.1" customHeight="1" x14ac:dyDescent="0.2">
      <c r="A95" s="19" t="s">
        <v>205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1">
        <v>1</v>
      </c>
      <c r="N95" s="20"/>
      <c r="O95" s="22">
        <v>1401</v>
      </c>
      <c r="P95" s="20"/>
      <c r="Q95" s="20"/>
      <c r="R95" s="20"/>
      <c r="S95" s="20"/>
      <c r="T95" s="20"/>
      <c r="U95" s="20"/>
      <c r="V95" s="20"/>
      <c r="W95" s="21">
        <v>297</v>
      </c>
      <c r="X95" s="20"/>
      <c r="Y95" s="20"/>
      <c r="Z95" s="20"/>
      <c r="AA95" s="20"/>
      <c r="AB95" s="20"/>
      <c r="AC95" s="20"/>
      <c r="AD95" s="20"/>
      <c r="AE95" s="21">
        <v>209</v>
      </c>
      <c r="AF95" s="20"/>
      <c r="AG95" s="21">
        <v>987</v>
      </c>
      <c r="AH95" s="20"/>
      <c r="AI95" s="20"/>
      <c r="AJ95" s="20"/>
      <c r="AK95" s="20"/>
      <c r="AL95" s="20"/>
      <c r="AM95" s="20"/>
      <c r="AN95" s="20"/>
      <c r="AO95" s="21">
        <v>3</v>
      </c>
      <c r="AP95" s="20"/>
      <c r="AQ95" s="20"/>
      <c r="AR95" s="20"/>
      <c r="AS95" s="20"/>
      <c r="AT95" s="20"/>
      <c r="AU95" s="20"/>
      <c r="AV95" s="20"/>
      <c r="AW95" s="20"/>
      <c r="AX95" s="20"/>
      <c r="AY95" s="21">
        <v>247</v>
      </c>
      <c r="AZ95" s="20"/>
      <c r="BA95" s="21">
        <v>406</v>
      </c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1">
        <v>580</v>
      </c>
      <c r="BP95" s="20"/>
      <c r="BQ95" s="21">
        <v>883</v>
      </c>
      <c r="BR95" s="20"/>
      <c r="BS95" s="21">
        <v>386</v>
      </c>
      <c r="BT95" s="20"/>
      <c r="BU95" s="20"/>
      <c r="BV95" s="20"/>
      <c r="BW95" s="20"/>
      <c r="BX95" s="20"/>
      <c r="BY95" s="20"/>
      <c r="BZ95" s="20"/>
      <c r="CA95" s="20"/>
      <c r="CB95" s="20"/>
      <c r="CC95" s="22">
        <v>1138</v>
      </c>
      <c r="CD95" s="20"/>
      <c r="CE95" s="21">
        <v>249</v>
      </c>
      <c r="CF95" s="20"/>
      <c r="CG95" s="21">
        <v>383</v>
      </c>
      <c r="CH95" s="20"/>
      <c r="CI95" s="20"/>
      <c r="CJ95" s="20"/>
      <c r="CK95" s="21">
        <v>203</v>
      </c>
      <c r="CL95" s="20"/>
      <c r="CM95" s="21">
        <v>256</v>
      </c>
      <c r="CN95" s="20"/>
      <c r="CO95" s="21">
        <v>887</v>
      </c>
      <c r="CP95" s="20"/>
      <c r="CQ95" s="20"/>
      <c r="CR95" s="20"/>
      <c r="CS95" s="21">
        <v>133</v>
      </c>
      <c r="CT95" s="20"/>
      <c r="CU95" s="21">
        <v>641</v>
      </c>
      <c r="CV95" s="20"/>
      <c r="CW95" s="20"/>
      <c r="CX95" s="20"/>
      <c r="CY95" s="21">
        <v>727</v>
      </c>
      <c r="CZ95" s="20"/>
      <c r="DA95" s="21">
        <v>940</v>
      </c>
      <c r="DB95" s="20"/>
      <c r="DC95" s="21">
        <v>529</v>
      </c>
      <c r="DD95" s="20"/>
      <c r="DE95" s="20"/>
      <c r="DF95" s="20"/>
      <c r="DG95" s="20"/>
      <c r="DH95" s="20"/>
      <c r="DI95" s="22">
        <v>1000</v>
      </c>
      <c r="DJ95" s="20"/>
      <c r="DK95" s="22">
        <v>1137</v>
      </c>
      <c r="DL95" s="20"/>
      <c r="DM95" s="22">
        <v>1594</v>
      </c>
      <c r="DN95" s="20"/>
      <c r="DO95" s="21">
        <v>842</v>
      </c>
      <c r="DP95" s="20"/>
      <c r="DQ95" s="21">
        <v>311</v>
      </c>
      <c r="DR95" s="20"/>
      <c r="DS95" s="20"/>
      <c r="DT95" s="20"/>
      <c r="DU95" s="21">
        <v>601</v>
      </c>
      <c r="DV95" s="20"/>
      <c r="DW95" s="22">
        <v>1468</v>
      </c>
      <c r="DX95" s="20"/>
      <c r="DY95" s="20"/>
      <c r="DZ95" s="20"/>
      <c r="EA95" s="21">
        <v>110</v>
      </c>
      <c r="EB95" s="20"/>
      <c r="EC95" s="22">
        <v>1949</v>
      </c>
      <c r="ED95" s="20"/>
      <c r="EE95" s="21">
        <v>348</v>
      </c>
      <c r="EF95" s="20"/>
      <c r="EG95" s="21">
        <v>1</v>
      </c>
      <c r="EH95" s="20"/>
      <c r="EI95" s="21">
        <v>84</v>
      </c>
      <c r="EJ95" s="20"/>
      <c r="EK95" s="20"/>
      <c r="EL95" s="20"/>
      <c r="EM95" s="21">
        <v>377</v>
      </c>
      <c r="EN95" s="20"/>
      <c r="EO95" s="21">
        <v>269</v>
      </c>
      <c r="EP95" s="20"/>
      <c r="EQ95" s="20"/>
      <c r="ER95" s="20"/>
      <c r="ES95" s="21">
        <v>840</v>
      </c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</row>
    <row r="96" spans="1:201" ht="11.1" customHeight="1" x14ac:dyDescent="0.2">
      <c r="A96" s="19" t="s">
        <v>233</v>
      </c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2">
        <v>12314</v>
      </c>
      <c r="R96" s="20"/>
      <c r="S96" s="22">
        <v>1279</v>
      </c>
      <c r="T96" s="20"/>
      <c r="U96" s="20"/>
      <c r="V96" s="20"/>
      <c r="W96" s="22">
        <v>1058</v>
      </c>
      <c r="X96" s="20"/>
      <c r="Y96" s="20"/>
      <c r="Z96" s="20"/>
      <c r="AA96" s="22">
        <v>1306</v>
      </c>
      <c r="AB96" s="20"/>
      <c r="AC96" s="21">
        <v>11</v>
      </c>
      <c r="AD96" s="20"/>
      <c r="AE96" s="21">
        <v>405</v>
      </c>
      <c r="AF96" s="20"/>
      <c r="AG96" s="22">
        <v>3188</v>
      </c>
      <c r="AH96" s="20"/>
      <c r="AI96" s="20"/>
      <c r="AJ96" s="20"/>
      <c r="AK96" s="22">
        <v>5196</v>
      </c>
      <c r="AL96" s="20"/>
      <c r="AM96" s="20"/>
      <c r="AN96" s="20"/>
      <c r="AO96" s="22">
        <v>1086</v>
      </c>
      <c r="AP96" s="20"/>
      <c r="AQ96" s="20"/>
      <c r="AR96" s="20"/>
      <c r="AS96" s="20"/>
      <c r="AT96" s="20"/>
      <c r="AU96" s="20"/>
      <c r="AV96" s="20"/>
      <c r="AW96" s="21">
        <v>13</v>
      </c>
      <c r="AX96" s="20"/>
      <c r="AY96" s="21">
        <v>540</v>
      </c>
      <c r="AZ96" s="20"/>
      <c r="BA96" s="21">
        <v>71</v>
      </c>
      <c r="BB96" s="20"/>
      <c r="BC96" s="21">
        <v>20</v>
      </c>
      <c r="BD96" s="20"/>
      <c r="BE96" s="21">
        <v>277</v>
      </c>
      <c r="BF96" s="20"/>
      <c r="BG96" s="20"/>
      <c r="BH96" s="20"/>
      <c r="BI96" s="20"/>
      <c r="BJ96" s="20"/>
      <c r="BK96" s="21">
        <v>490</v>
      </c>
      <c r="BL96" s="20"/>
      <c r="BM96" s="20"/>
      <c r="BN96" s="20"/>
      <c r="BO96" s="22">
        <v>1981</v>
      </c>
      <c r="BP96" s="20"/>
      <c r="BQ96" s="21">
        <v>438</v>
      </c>
      <c r="BR96" s="20"/>
      <c r="BS96" s="21">
        <v>523</v>
      </c>
      <c r="BT96" s="20"/>
      <c r="BU96" s="20"/>
      <c r="BV96" s="20"/>
      <c r="BW96" s="20"/>
      <c r="BX96" s="20"/>
      <c r="BY96" s="20"/>
      <c r="BZ96" s="20"/>
      <c r="CA96" s="20"/>
      <c r="CB96" s="20"/>
      <c r="CC96" s="21">
        <v>542</v>
      </c>
      <c r="CD96" s="20"/>
      <c r="CE96" s="21">
        <v>72</v>
      </c>
      <c r="CF96" s="20"/>
      <c r="CG96" s="21">
        <v>590</v>
      </c>
      <c r="CH96" s="20"/>
      <c r="CI96" s="21">
        <v>994</v>
      </c>
      <c r="CJ96" s="20"/>
      <c r="CK96" s="21">
        <v>627</v>
      </c>
      <c r="CL96" s="20"/>
      <c r="CM96" s="21">
        <v>431</v>
      </c>
      <c r="CN96" s="20"/>
      <c r="CO96" s="21">
        <v>499</v>
      </c>
      <c r="CP96" s="20"/>
      <c r="CQ96" s="21">
        <v>391</v>
      </c>
      <c r="CR96" s="20"/>
      <c r="CS96" s="21">
        <v>981</v>
      </c>
      <c r="CT96" s="20"/>
      <c r="CU96" s="21">
        <v>626</v>
      </c>
      <c r="CV96" s="20"/>
      <c r="CW96" s="21">
        <v>100</v>
      </c>
      <c r="CX96" s="20"/>
      <c r="CY96" s="20"/>
      <c r="CZ96" s="20"/>
      <c r="DA96" s="21">
        <v>959</v>
      </c>
      <c r="DB96" s="20"/>
      <c r="DC96" s="21">
        <v>595</v>
      </c>
      <c r="DD96" s="20"/>
      <c r="DE96" s="20"/>
      <c r="DF96" s="20"/>
      <c r="DG96" s="21">
        <v>224</v>
      </c>
      <c r="DH96" s="20"/>
      <c r="DI96" s="21">
        <v>240</v>
      </c>
      <c r="DJ96" s="20"/>
      <c r="DK96" s="22">
        <v>1083</v>
      </c>
      <c r="DL96" s="20"/>
      <c r="DM96" s="22">
        <v>1872</v>
      </c>
      <c r="DN96" s="20"/>
      <c r="DO96" s="20"/>
      <c r="DP96" s="20"/>
      <c r="DQ96" s="22">
        <v>1578</v>
      </c>
      <c r="DR96" s="20"/>
      <c r="DS96" s="21">
        <v>394</v>
      </c>
      <c r="DT96" s="20"/>
      <c r="DU96" s="21">
        <v>485</v>
      </c>
      <c r="DV96" s="20"/>
      <c r="DW96" s="22">
        <v>1532</v>
      </c>
      <c r="DX96" s="20"/>
      <c r="DY96" s="21">
        <v>381</v>
      </c>
      <c r="DZ96" s="20"/>
      <c r="EA96" s="21">
        <v>1</v>
      </c>
      <c r="EB96" s="20"/>
      <c r="EC96" s="21">
        <v>881</v>
      </c>
      <c r="ED96" s="20"/>
      <c r="EE96" s="21">
        <v>681</v>
      </c>
      <c r="EF96" s="20"/>
      <c r="EG96" s="21">
        <v>669</v>
      </c>
      <c r="EH96" s="20"/>
      <c r="EI96" s="21">
        <v>27</v>
      </c>
      <c r="EJ96" s="20"/>
      <c r="EK96" s="22">
        <v>1566</v>
      </c>
      <c r="EL96" s="20"/>
      <c r="EM96" s="21">
        <v>514</v>
      </c>
      <c r="EN96" s="20"/>
      <c r="EO96" s="21">
        <v>359</v>
      </c>
      <c r="EP96" s="20"/>
      <c r="EQ96" s="21">
        <v>187</v>
      </c>
      <c r="ER96" s="20"/>
      <c r="ES96" s="21">
        <v>350</v>
      </c>
      <c r="ET96" s="20"/>
      <c r="EU96" s="21">
        <v>578</v>
      </c>
      <c r="EV96" s="20"/>
      <c r="EW96" s="21">
        <v>1</v>
      </c>
      <c r="EX96" s="20"/>
      <c r="EY96" s="21">
        <v>166</v>
      </c>
      <c r="EZ96" s="20"/>
      <c r="FA96" s="20"/>
      <c r="FB96" s="20"/>
      <c r="FC96" s="20"/>
      <c r="FD96" s="20"/>
      <c r="FE96" s="20"/>
      <c r="FF96" s="20"/>
      <c r="FG96" s="21">
        <v>2</v>
      </c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</row>
    <row r="97" spans="1:201" ht="11.1" customHeight="1" x14ac:dyDescent="0.2">
      <c r="A97" s="19" t="s">
        <v>216</v>
      </c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1">
        <v>4</v>
      </c>
      <c r="T97" s="20"/>
      <c r="U97" s="20"/>
      <c r="V97" s="20"/>
      <c r="W97" s="22">
        <v>3082</v>
      </c>
      <c r="X97" s="20"/>
      <c r="Y97" s="21">
        <v>1</v>
      </c>
      <c r="Z97" s="20"/>
      <c r="AA97" s="22">
        <v>1802</v>
      </c>
      <c r="AB97" s="20"/>
      <c r="AC97" s="20"/>
      <c r="AD97" s="20"/>
      <c r="AE97" s="22">
        <v>1108</v>
      </c>
      <c r="AF97" s="20"/>
      <c r="AG97" s="22">
        <v>1838</v>
      </c>
      <c r="AH97" s="20"/>
      <c r="AI97" s="20"/>
      <c r="AJ97" s="20"/>
      <c r="AK97" s="21">
        <v>529</v>
      </c>
      <c r="AL97" s="20"/>
      <c r="AM97" s="20"/>
      <c r="AN97" s="20"/>
      <c r="AO97" s="22">
        <v>1620</v>
      </c>
      <c r="AP97" s="20"/>
      <c r="AQ97" s="20"/>
      <c r="AR97" s="20"/>
      <c r="AS97" s="20"/>
      <c r="AT97" s="20"/>
      <c r="AU97" s="20"/>
      <c r="AV97" s="20"/>
      <c r="AW97" s="22">
        <v>1399</v>
      </c>
      <c r="AX97" s="20"/>
      <c r="AY97" s="21">
        <v>556</v>
      </c>
      <c r="AZ97" s="20"/>
      <c r="BA97" s="21">
        <v>933</v>
      </c>
      <c r="BB97" s="20"/>
      <c r="BC97" s="21">
        <v>12</v>
      </c>
      <c r="BD97" s="20"/>
      <c r="BE97" s="21">
        <v>165</v>
      </c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2">
        <v>1142</v>
      </c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1">
        <v>897</v>
      </c>
      <c r="CH97" s="20"/>
      <c r="CI97" s="21">
        <v>2</v>
      </c>
      <c r="CJ97" s="20"/>
      <c r="CK97" s="20"/>
      <c r="CL97" s="20"/>
      <c r="CM97" s="21">
        <v>34</v>
      </c>
      <c r="CN97" s="20"/>
      <c r="CO97" s="21">
        <v>652</v>
      </c>
      <c r="CP97" s="20"/>
      <c r="CQ97" s="21">
        <v>182</v>
      </c>
      <c r="CR97" s="20"/>
      <c r="CS97" s="21">
        <v>47</v>
      </c>
      <c r="CT97" s="20"/>
      <c r="CU97" s="20"/>
      <c r="CV97" s="20"/>
      <c r="CW97" s="20"/>
      <c r="CX97" s="20"/>
      <c r="CY97" s="20"/>
      <c r="CZ97" s="20"/>
      <c r="DA97" s="21">
        <v>291</v>
      </c>
      <c r="DB97" s="20"/>
      <c r="DC97" s="21">
        <v>5</v>
      </c>
      <c r="DD97" s="20"/>
      <c r="DE97" s="20"/>
      <c r="DF97" s="20"/>
      <c r="DG97" s="20"/>
      <c r="DH97" s="20"/>
      <c r="DI97" s="20"/>
      <c r="DJ97" s="20"/>
      <c r="DK97" s="21">
        <v>184</v>
      </c>
      <c r="DL97" s="20"/>
      <c r="DM97" s="21">
        <v>406</v>
      </c>
      <c r="DN97" s="20"/>
      <c r="DO97" s="20"/>
      <c r="DP97" s="20"/>
      <c r="DQ97" s="21">
        <v>10</v>
      </c>
      <c r="DR97" s="20"/>
      <c r="DS97" s="20"/>
      <c r="DT97" s="20"/>
      <c r="DU97" s="21">
        <v>464</v>
      </c>
      <c r="DV97" s="20"/>
      <c r="DW97" s="21">
        <v>318</v>
      </c>
      <c r="DX97" s="20"/>
      <c r="DY97" s="20"/>
      <c r="DZ97" s="20"/>
      <c r="EA97" s="21">
        <v>9</v>
      </c>
      <c r="EB97" s="20"/>
      <c r="EC97" s="21">
        <v>811</v>
      </c>
      <c r="ED97" s="20"/>
      <c r="EE97" s="21">
        <v>285</v>
      </c>
      <c r="EF97" s="20"/>
      <c r="EG97" s="20"/>
      <c r="EH97" s="20"/>
      <c r="EI97" s="20"/>
      <c r="EJ97" s="20"/>
      <c r="EK97" s="20"/>
      <c r="EL97" s="20"/>
      <c r="EM97" s="21">
        <v>144</v>
      </c>
      <c r="EN97" s="20"/>
      <c r="EO97" s="21">
        <v>260</v>
      </c>
      <c r="EP97" s="20"/>
      <c r="EQ97" s="20"/>
      <c r="ER97" s="20"/>
      <c r="ES97" s="21">
        <v>137</v>
      </c>
      <c r="ET97" s="20"/>
      <c r="EU97" s="21">
        <v>344</v>
      </c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</row>
    <row r="98" spans="1:201" ht="11.1" customHeight="1" x14ac:dyDescent="0.2">
      <c r="A98" s="19" t="s">
        <v>234</v>
      </c>
      <c r="B98" s="20"/>
      <c r="C98" s="20"/>
      <c r="D98" s="20"/>
      <c r="E98" s="22">
        <v>2865</v>
      </c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1">
        <v>238</v>
      </c>
      <c r="T98" s="20"/>
      <c r="U98" s="20"/>
      <c r="V98" s="20"/>
      <c r="W98" s="21">
        <v>86</v>
      </c>
      <c r="X98" s="20"/>
      <c r="Y98" s="22">
        <v>7690</v>
      </c>
      <c r="Z98" s="20"/>
      <c r="AA98" s="22">
        <v>4751</v>
      </c>
      <c r="AB98" s="20"/>
      <c r="AC98" s="20"/>
      <c r="AD98" s="20"/>
      <c r="AE98" s="22">
        <v>7246</v>
      </c>
      <c r="AF98" s="20"/>
      <c r="AG98" s="22">
        <v>6701</v>
      </c>
      <c r="AH98" s="20"/>
      <c r="AI98" s="20"/>
      <c r="AJ98" s="20"/>
      <c r="AK98" s="22">
        <v>3401</v>
      </c>
      <c r="AL98" s="20"/>
      <c r="AM98" s="22">
        <v>3976</v>
      </c>
      <c r="AN98" s="20"/>
      <c r="AO98" s="22">
        <v>7331</v>
      </c>
      <c r="AP98" s="20"/>
      <c r="AQ98" s="20"/>
      <c r="AR98" s="20"/>
      <c r="AS98" s="20"/>
      <c r="AT98" s="20"/>
      <c r="AU98" s="20"/>
      <c r="AV98" s="20"/>
      <c r="AW98" s="21">
        <v>338</v>
      </c>
      <c r="AX98" s="20"/>
      <c r="AY98" s="22">
        <v>6857</v>
      </c>
      <c r="AZ98" s="20"/>
      <c r="BA98" s="22">
        <v>3027</v>
      </c>
      <c r="BB98" s="20"/>
      <c r="BC98" s="21">
        <v>335</v>
      </c>
      <c r="BD98" s="20"/>
      <c r="BE98" s="22">
        <v>3046</v>
      </c>
      <c r="BF98" s="20"/>
      <c r="BG98" s="20"/>
      <c r="BH98" s="20"/>
      <c r="BI98" s="20"/>
      <c r="BJ98" s="20"/>
      <c r="BK98" s="20"/>
      <c r="BL98" s="20"/>
      <c r="BM98" s="20"/>
      <c r="BN98" s="20"/>
      <c r="BO98" s="22">
        <v>2956</v>
      </c>
      <c r="BP98" s="20"/>
      <c r="BQ98" s="22">
        <v>2090</v>
      </c>
      <c r="BR98" s="20"/>
      <c r="BS98" s="22">
        <v>1741</v>
      </c>
      <c r="BT98" s="20"/>
      <c r="BU98" s="20"/>
      <c r="BV98" s="20"/>
      <c r="BW98" s="20"/>
      <c r="BX98" s="20"/>
      <c r="BY98" s="20"/>
      <c r="BZ98" s="20"/>
      <c r="CA98" s="20"/>
      <c r="CB98" s="20"/>
      <c r="CC98" s="22">
        <v>2282</v>
      </c>
      <c r="CD98" s="20"/>
      <c r="CE98" s="21">
        <v>554</v>
      </c>
      <c r="CF98" s="20"/>
      <c r="CG98" s="22">
        <v>1093</v>
      </c>
      <c r="CH98" s="20"/>
      <c r="CI98" s="21">
        <v>215</v>
      </c>
      <c r="CJ98" s="20"/>
      <c r="CK98" s="22">
        <v>1113</v>
      </c>
      <c r="CL98" s="20"/>
      <c r="CM98" s="22">
        <v>1131</v>
      </c>
      <c r="CN98" s="20"/>
      <c r="CO98" s="22">
        <v>7111</v>
      </c>
      <c r="CP98" s="20"/>
      <c r="CQ98" s="21">
        <v>808</v>
      </c>
      <c r="CR98" s="20"/>
      <c r="CS98" s="21">
        <v>386</v>
      </c>
      <c r="CT98" s="20"/>
      <c r="CU98" s="21">
        <v>79</v>
      </c>
      <c r="CV98" s="20"/>
      <c r="CW98" s="21">
        <v>371</v>
      </c>
      <c r="CX98" s="20"/>
      <c r="CY98" s="21">
        <v>274</v>
      </c>
      <c r="CZ98" s="20"/>
      <c r="DA98" s="22">
        <v>1222</v>
      </c>
      <c r="DB98" s="20"/>
      <c r="DC98" s="22">
        <v>1083</v>
      </c>
      <c r="DD98" s="20"/>
      <c r="DE98" s="21">
        <v>340</v>
      </c>
      <c r="DF98" s="20"/>
      <c r="DG98" s="21">
        <v>217</v>
      </c>
      <c r="DH98" s="20"/>
      <c r="DI98" s="22">
        <v>1277</v>
      </c>
      <c r="DJ98" s="20"/>
      <c r="DK98" s="22">
        <v>1801</v>
      </c>
      <c r="DL98" s="20"/>
      <c r="DM98" s="22">
        <v>3471</v>
      </c>
      <c r="DN98" s="20"/>
      <c r="DO98" s="22">
        <v>1138</v>
      </c>
      <c r="DP98" s="20"/>
      <c r="DQ98" s="22">
        <v>1212</v>
      </c>
      <c r="DR98" s="20"/>
      <c r="DS98" s="21">
        <v>175</v>
      </c>
      <c r="DT98" s="20"/>
      <c r="DU98" s="22">
        <v>1031</v>
      </c>
      <c r="DV98" s="20"/>
      <c r="DW98" s="22">
        <v>3622</v>
      </c>
      <c r="DX98" s="20"/>
      <c r="DY98" s="21">
        <v>900</v>
      </c>
      <c r="DZ98" s="20"/>
      <c r="EA98" s="21">
        <v>331</v>
      </c>
      <c r="EB98" s="20"/>
      <c r="EC98" s="21">
        <v>580</v>
      </c>
      <c r="ED98" s="20"/>
      <c r="EE98" s="22">
        <v>2553</v>
      </c>
      <c r="EF98" s="20"/>
      <c r="EG98" s="21">
        <v>308</v>
      </c>
      <c r="EH98" s="20"/>
      <c r="EI98" s="21">
        <v>188</v>
      </c>
      <c r="EJ98" s="20"/>
      <c r="EK98" s="22">
        <v>1383</v>
      </c>
      <c r="EL98" s="20"/>
      <c r="EM98" s="22">
        <v>1607</v>
      </c>
      <c r="EN98" s="20"/>
      <c r="EO98" s="21">
        <v>188</v>
      </c>
      <c r="EP98" s="20"/>
      <c r="EQ98" s="21">
        <v>455</v>
      </c>
      <c r="ER98" s="20"/>
      <c r="ES98" s="22">
        <v>1285</v>
      </c>
      <c r="ET98" s="20"/>
      <c r="EU98" s="22">
        <v>1747</v>
      </c>
      <c r="EV98" s="20"/>
      <c r="EW98" s="21">
        <v>100</v>
      </c>
      <c r="EX98" s="20"/>
      <c r="EY98" s="21">
        <v>592</v>
      </c>
      <c r="EZ98" s="20"/>
      <c r="FA98" s="20"/>
      <c r="FB98" s="20"/>
      <c r="FC98" s="20"/>
      <c r="FD98" s="20"/>
      <c r="FE98" s="20"/>
      <c r="FF98" s="20"/>
      <c r="FG98" s="21">
        <v>1</v>
      </c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1">
        <v>228</v>
      </c>
      <c r="GJ98" s="20"/>
      <c r="GK98" s="20"/>
      <c r="GL98" s="20"/>
      <c r="GM98" s="20"/>
      <c r="GN98" s="20"/>
      <c r="GO98" s="20"/>
      <c r="GP98" s="20"/>
      <c r="GQ98" s="20"/>
      <c r="GR98" s="20"/>
      <c r="GS98" s="20"/>
    </row>
    <row r="99" spans="1:201" ht="11.1" customHeight="1" x14ac:dyDescent="0.2">
      <c r="A99" s="19" t="s">
        <v>235</v>
      </c>
      <c r="B99" s="20"/>
      <c r="C99" s="20"/>
      <c r="D99" s="20"/>
      <c r="E99" s="21">
        <v>13</v>
      </c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1">
        <v>342</v>
      </c>
      <c r="T99" s="20"/>
      <c r="U99" s="20"/>
      <c r="V99" s="20"/>
      <c r="W99" s="22">
        <v>2676</v>
      </c>
      <c r="X99" s="20"/>
      <c r="Y99" s="20"/>
      <c r="Z99" s="20"/>
      <c r="AA99" s="22">
        <v>1827</v>
      </c>
      <c r="AB99" s="20"/>
      <c r="AC99" s="20"/>
      <c r="AD99" s="20"/>
      <c r="AE99" s="22">
        <v>4099</v>
      </c>
      <c r="AF99" s="20"/>
      <c r="AG99" s="22">
        <v>4066</v>
      </c>
      <c r="AH99" s="20"/>
      <c r="AI99" s="20"/>
      <c r="AJ99" s="20"/>
      <c r="AK99" s="22">
        <v>3908</v>
      </c>
      <c r="AL99" s="20"/>
      <c r="AM99" s="20"/>
      <c r="AN99" s="20"/>
      <c r="AO99" s="22">
        <v>4508</v>
      </c>
      <c r="AP99" s="20"/>
      <c r="AQ99" s="20"/>
      <c r="AR99" s="20"/>
      <c r="AS99" s="20"/>
      <c r="AT99" s="20"/>
      <c r="AU99" s="20"/>
      <c r="AV99" s="20"/>
      <c r="AW99" s="21">
        <v>670</v>
      </c>
      <c r="AX99" s="20"/>
      <c r="AY99" s="22">
        <v>1475</v>
      </c>
      <c r="AZ99" s="20"/>
      <c r="BA99" s="21">
        <v>606</v>
      </c>
      <c r="BB99" s="20"/>
      <c r="BC99" s="21">
        <v>217</v>
      </c>
      <c r="BD99" s="20"/>
      <c r="BE99" s="22">
        <v>1518</v>
      </c>
      <c r="BF99" s="20"/>
      <c r="BG99" s="20"/>
      <c r="BH99" s="20"/>
      <c r="BI99" s="20"/>
      <c r="BJ99" s="20"/>
      <c r="BK99" s="21">
        <v>486</v>
      </c>
      <c r="BL99" s="20"/>
      <c r="BM99" s="20"/>
      <c r="BN99" s="20"/>
      <c r="BO99" s="21">
        <v>712</v>
      </c>
      <c r="BP99" s="20"/>
      <c r="BQ99" s="21">
        <v>571</v>
      </c>
      <c r="BR99" s="20"/>
      <c r="BS99" s="21">
        <v>161</v>
      </c>
      <c r="BT99" s="20"/>
      <c r="BU99" s="20"/>
      <c r="BV99" s="20"/>
      <c r="BW99" s="20"/>
      <c r="BX99" s="20"/>
      <c r="BY99" s="20"/>
      <c r="BZ99" s="20"/>
      <c r="CA99" s="20"/>
      <c r="CB99" s="20"/>
      <c r="CC99" s="21">
        <v>479</v>
      </c>
      <c r="CD99" s="20"/>
      <c r="CE99" s="21">
        <v>122</v>
      </c>
      <c r="CF99" s="20"/>
      <c r="CG99" s="21">
        <v>383</v>
      </c>
      <c r="CH99" s="20"/>
      <c r="CI99" s="21">
        <v>824</v>
      </c>
      <c r="CJ99" s="20"/>
      <c r="CK99" s="21">
        <v>130</v>
      </c>
      <c r="CL99" s="20"/>
      <c r="CM99" s="21">
        <v>335</v>
      </c>
      <c r="CN99" s="20"/>
      <c r="CO99" s="22">
        <v>2419</v>
      </c>
      <c r="CP99" s="20"/>
      <c r="CQ99" s="21">
        <v>236</v>
      </c>
      <c r="CR99" s="20"/>
      <c r="CS99" s="21">
        <v>562</v>
      </c>
      <c r="CT99" s="20"/>
      <c r="CU99" s="21">
        <v>186</v>
      </c>
      <c r="CV99" s="20"/>
      <c r="CW99" s="21">
        <v>175</v>
      </c>
      <c r="CX99" s="20"/>
      <c r="CY99" s="21">
        <v>142</v>
      </c>
      <c r="CZ99" s="20"/>
      <c r="DA99" s="21">
        <v>775</v>
      </c>
      <c r="DB99" s="20"/>
      <c r="DC99" s="21">
        <v>285</v>
      </c>
      <c r="DD99" s="20"/>
      <c r="DE99" s="21">
        <v>218</v>
      </c>
      <c r="DF99" s="20"/>
      <c r="DG99" s="21">
        <v>436</v>
      </c>
      <c r="DH99" s="20"/>
      <c r="DI99" s="21">
        <v>431</v>
      </c>
      <c r="DJ99" s="20"/>
      <c r="DK99" s="21">
        <v>193</v>
      </c>
      <c r="DL99" s="20"/>
      <c r="DM99" s="22">
        <v>1685</v>
      </c>
      <c r="DN99" s="20"/>
      <c r="DO99" s="21">
        <v>268</v>
      </c>
      <c r="DP99" s="20"/>
      <c r="DQ99" s="21">
        <v>82</v>
      </c>
      <c r="DR99" s="20"/>
      <c r="DS99" s="21">
        <v>169</v>
      </c>
      <c r="DT99" s="20"/>
      <c r="DU99" s="21">
        <v>265</v>
      </c>
      <c r="DV99" s="20"/>
      <c r="DW99" s="21">
        <v>657</v>
      </c>
      <c r="DX99" s="20"/>
      <c r="DY99" s="21">
        <v>5</v>
      </c>
      <c r="DZ99" s="20"/>
      <c r="EA99" s="21">
        <v>77</v>
      </c>
      <c r="EB99" s="20"/>
      <c r="EC99" s="22">
        <v>1386</v>
      </c>
      <c r="ED99" s="20"/>
      <c r="EE99" s="21">
        <v>383</v>
      </c>
      <c r="EF99" s="20"/>
      <c r="EG99" s="21">
        <v>694</v>
      </c>
      <c r="EH99" s="20"/>
      <c r="EI99" s="21">
        <v>473</v>
      </c>
      <c r="EJ99" s="20"/>
      <c r="EK99" s="21">
        <v>118</v>
      </c>
      <c r="EL99" s="20"/>
      <c r="EM99" s="21">
        <v>249</v>
      </c>
      <c r="EN99" s="20"/>
      <c r="EO99" s="21">
        <v>384</v>
      </c>
      <c r="EP99" s="20"/>
      <c r="EQ99" s="21">
        <v>72</v>
      </c>
      <c r="ER99" s="20"/>
      <c r="ES99" s="21">
        <v>376</v>
      </c>
      <c r="ET99" s="20"/>
      <c r="EU99" s="22">
        <v>1223</v>
      </c>
      <c r="EV99" s="20"/>
      <c r="EW99" s="21">
        <v>17</v>
      </c>
      <c r="EX99" s="20"/>
      <c r="EY99" s="21">
        <v>927</v>
      </c>
      <c r="EZ99" s="20"/>
      <c r="FA99" s="20"/>
      <c r="FB99" s="20"/>
      <c r="FC99" s="20"/>
      <c r="FD99" s="20"/>
      <c r="FE99" s="20"/>
      <c r="FF99" s="20"/>
      <c r="FG99" s="20"/>
      <c r="FH99" s="20"/>
      <c r="FI99" s="21">
        <v>6</v>
      </c>
      <c r="FJ99" s="20"/>
      <c r="FK99" s="21">
        <v>1</v>
      </c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</row>
    <row r="100" spans="1:201" ht="11.1" customHeight="1" x14ac:dyDescent="0.2">
      <c r="A100" s="19" t="s">
        <v>207</v>
      </c>
      <c r="B100" s="20"/>
      <c r="C100" s="20"/>
      <c r="D100" s="20"/>
      <c r="E100" s="21">
        <v>43</v>
      </c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1">
        <v>119</v>
      </c>
      <c r="T100" s="20"/>
      <c r="U100" s="20"/>
      <c r="V100" s="20"/>
      <c r="W100" s="22">
        <v>2586</v>
      </c>
      <c r="X100" s="20"/>
      <c r="Y100" s="20"/>
      <c r="Z100" s="20"/>
      <c r="AA100" s="22">
        <v>1715</v>
      </c>
      <c r="AB100" s="20"/>
      <c r="AC100" s="20"/>
      <c r="AD100" s="20"/>
      <c r="AE100" s="22">
        <v>4519</v>
      </c>
      <c r="AF100" s="20"/>
      <c r="AG100" s="22">
        <v>6262</v>
      </c>
      <c r="AH100" s="20"/>
      <c r="AI100" s="20"/>
      <c r="AJ100" s="20"/>
      <c r="AK100" s="22">
        <v>4719</v>
      </c>
      <c r="AL100" s="20"/>
      <c r="AM100" s="20"/>
      <c r="AN100" s="20"/>
      <c r="AO100" s="22">
        <v>3833</v>
      </c>
      <c r="AP100" s="20"/>
      <c r="AQ100" s="20"/>
      <c r="AR100" s="20"/>
      <c r="AS100" s="20"/>
      <c r="AT100" s="20"/>
      <c r="AU100" s="20"/>
      <c r="AV100" s="20"/>
      <c r="AW100" s="21">
        <v>816</v>
      </c>
      <c r="AX100" s="20"/>
      <c r="AY100" s="21">
        <v>733</v>
      </c>
      <c r="AZ100" s="20"/>
      <c r="BA100" s="21">
        <v>586</v>
      </c>
      <c r="BB100" s="20"/>
      <c r="BC100" s="21">
        <v>298</v>
      </c>
      <c r="BD100" s="20"/>
      <c r="BE100" s="21">
        <v>645</v>
      </c>
      <c r="BF100" s="20"/>
      <c r="BG100" s="20"/>
      <c r="BH100" s="20"/>
      <c r="BI100" s="20"/>
      <c r="BJ100" s="20"/>
      <c r="BK100" s="21">
        <v>108</v>
      </c>
      <c r="BL100" s="20"/>
      <c r="BM100" s="20"/>
      <c r="BN100" s="20"/>
      <c r="BO100" s="21">
        <v>435</v>
      </c>
      <c r="BP100" s="20"/>
      <c r="BQ100" s="22">
        <v>1640</v>
      </c>
      <c r="BR100" s="20"/>
      <c r="BS100" s="22">
        <v>2688</v>
      </c>
      <c r="BT100" s="20"/>
      <c r="BU100" s="20"/>
      <c r="BV100" s="20"/>
      <c r="BW100" s="20"/>
      <c r="BX100" s="20"/>
      <c r="BY100" s="20"/>
      <c r="BZ100" s="20"/>
      <c r="CA100" s="20"/>
      <c r="CB100" s="20"/>
      <c r="CC100" s="21">
        <v>747</v>
      </c>
      <c r="CD100" s="20"/>
      <c r="CE100" s="21">
        <v>487</v>
      </c>
      <c r="CF100" s="20"/>
      <c r="CG100" s="21">
        <v>332</v>
      </c>
      <c r="CH100" s="20"/>
      <c r="CI100" s="21">
        <v>434</v>
      </c>
      <c r="CJ100" s="20"/>
      <c r="CK100" s="21">
        <v>70</v>
      </c>
      <c r="CL100" s="20"/>
      <c r="CM100" s="21">
        <v>776</v>
      </c>
      <c r="CN100" s="20"/>
      <c r="CO100" s="22">
        <v>1469</v>
      </c>
      <c r="CP100" s="20"/>
      <c r="CQ100" s="21">
        <v>215</v>
      </c>
      <c r="CR100" s="20"/>
      <c r="CS100" s="21">
        <v>396</v>
      </c>
      <c r="CT100" s="20"/>
      <c r="CU100" s="21">
        <v>415</v>
      </c>
      <c r="CV100" s="20"/>
      <c r="CW100" s="21">
        <v>379</v>
      </c>
      <c r="CX100" s="20"/>
      <c r="CY100" s="21">
        <v>223</v>
      </c>
      <c r="CZ100" s="20"/>
      <c r="DA100" s="21">
        <v>806</v>
      </c>
      <c r="DB100" s="20"/>
      <c r="DC100" s="21">
        <v>726</v>
      </c>
      <c r="DD100" s="20"/>
      <c r="DE100" s="21">
        <v>139</v>
      </c>
      <c r="DF100" s="20"/>
      <c r="DG100" s="21">
        <v>400</v>
      </c>
      <c r="DH100" s="20"/>
      <c r="DI100" s="21">
        <v>176</v>
      </c>
      <c r="DJ100" s="20"/>
      <c r="DK100" s="21">
        <v>842</v>
      </c>
      <c r="DL100" s="20"/>
      <c r="DM100" s="22">
        <v>1128</v>
      </c>
      <c r="DN100" s="20"/>
      <c r="DO100" s="21">
        <v>420</v>
      </c>
      <c r="DP100" s="20"/>
      <c r="DQ100" s="21">
        <v>831</v>
      </c>
      <c r="DR100" s="20"/>
      <c r="DS100" s="21">
        <v>33</v>
      </c>
      <c r="DT100" s="20"/>
      <c r="DU100" s="21">
        <v>614</v>
      </c>
      <c r="DV100" s="20"/>
      <c r="DW100" s="22">
        <v>1103</v>
      </c>
      <c r="DX100" s="20"/>
      <c r="DY100" s="21">
        <v>58</v>
      </c>
      <c r="DZ100" s="20"/>
      <c r="EA100" s="21">
        <v>344</v>
      </c>
      <c r="EB100" s="20"/>
      <c r="EC100" s="21">
        <v>648</v>
      </c>
      <c r="ED100" s="20"/>
      <c r="EE100" s="21">
        <v>369</v>
      </c>
      <c r="EF100" s="20"/>
      <c r="EG100" s="21">
        <v>553</v>
      </c>
      <c r="EH100" s="20"/>
      <c r="EI100" s="21">
        <v>153</v>
      </c>
      <c r="EJ100" s="20"/>
      <c r="EK100" s="21">
        <v>259</v>
      </c>
      <c r="EL100" s="20"/>
      <c r="EM100" s="21">
        <v>215</v>
      </c>
      <c r="EN100" s="20"/>
      <c r="EO100" s="21">
        <v>813</v>
      </c>
      <c r="EP100" s="20"/>
      <c r="EQ100" s="21">
        <v>72</v>
      </c>
      <c r="ER100" s="20"/>
      <c r="ES100" s="21">
        <v>374</v>
      </c>
      <c r="ET100" s="20"/>
      <c r="EU100" s="21">
        <v>244</v>
      </c>
      <c r="EV100" s="20"/>
      <c r="EW100" s="21">
        <v>343</v>
      </c>
      <c r="EX100" s="20"/>
      <c r="EY100" s="21">
        <v>323</v>
      </c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1">
        <v>5</v>
      </c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</row>
    <row r="101" spans="1:201" ht="11.1" customHeight="1" x14ac:dyDescent="0.2">
      <c r="A101" s="19" t="s">
        <v>236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</row>
    <row r="102" spans="1:201" ht="11.1" customHeight="1" x14ac:dyDescent="0.2">
      <c r="A102" s="19" t="s">
        <v>237</v>
      </c>
      <c r="B102" s="20"/>
      <c r="C102" s="20"/>
      <c r="D102" s="20"/>
      <c r="E102" s="20"/>
      <c r="F102" s="20"/>
      <c r="G102" s="20"/>
      <c r="H102" s="20"/>
      <c r="I102" s="21">
        <v>387</v>
      </c>
      <c r="J102" s="20"/>
      <c r="K102" s="20"/>
      <c r="L102" s="20"/>
      <c r="M102" s="20"/>
      <c r="N102" s="20"/>
      <c r="O102" s="20"/>
      <c r="P102" s="20"/>
      <c r="Q102" s="20"/>
      <c r="R102" s="20"/>
      <c r="S102" s="21">
        <v>42</v>
      </c>
      <c r="T102" s="20"/>
      <c r="U102" s="20"/>
      <c r="V102" s="20"/>
      <c r="W102" s="21">
        <v>69</v>
      </c>
      <c r="X102" s="20"/>
      <c r="Y102" s="20"/>
      <c r="Z102" s="20"/>
      <c r="AA102" s="21">
        <v>61</v>
      </c>
      <c r="AB102" s="20"/>
      <c r="AC102" s="20"/>
      <c r="AD102" s="20"/>
      <c r="AE102" s="21">
        <v>12</v>
      </c>
      <c r="AF102" s="20"/>
      <c r="AG102" s="20"/>
      <c r="AH102" s="20"/>
      <c r="AI102" s="20"/>
      <c r="AJ102" s="20"/>
      <c r="AK102" s="22">
        <v>1818</v>
      </c>
      <c r="AL102" s="20"/>
      <c r="AM102" s="20"/>
      <c r="AN102" s="20"/>
      <c r="AO102" s="20"/>
      <c r="AP102" s="20"/>
      <c r="AQ102" s="20"/>
      <c r="AR102" s="20"/>
      <c r="AS102" s="21">
        <v>4</v>
      </c>
      <c r="AT102" s="20"/>
      <c r="AU102" s="21">
        <v>21</v>
      </c>
      <c r="AV102" s="20"/>
      <c r="AW102" s="20"/>
      <c r="AX102" s="20"/>
      <c r="AY102" s="20"/>
      <c r="AZ102" s="20"/>
      <c r="BA102" s="20"/>
      <c r="BB102" s="20"/>
      <c r="BC102" s="20"/>
      <c r="BD102" s="20"/>
      <c r="BE102" s="21">
        <v>38</v>
      </c>
      <c r="BF102" s="20"/>
      <c r="BG102" s="21">
        <v>17</v>
      </c>
      <c r="BH102" s="20"/>
      <c r="BI102" s="20"/>
      <c r="BJ102" s="20"/>
      <c r="BK102" s="20"/>
      <c r="BL102" s="20"/>
      <c r="BM102" s="21">
        <v>516</v>
      </c>
      <c r="BN102" s="20"/>
      <c r="BO102" s="20"/>
      <c r="BP102" s="20"/>
      <c r="BQ102" s="20"/>
      <c r="BR102" s="20"/>
      <c r="BS102" s="21">
        <v>13</v>
      </c>
      <c r="BT102" s="20"/>
      <c r="BU102" s="21">
        <v>4</v>
      </c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1">
        <v>5</v>
      </c>
      <c r="CH102" s="20"/>
      <c r="CI102" s="21">
        <v>2</v>
      </c>
      <c r="CJ102" s="20"/>
      <c r="CK102" s="20"/>
      <c r="CL102" s="20"/>
      <c r="CM102" s="21">
        <v>1</v>
      </c>
      <c r="CN102" s="20"/>
      <c r="CO102" s="20"/>
      <c r="CP102" s="20"/>
      <c r="CQ102" s="20"/>
      <c r="CR102" s="20"/>
      <c r="CS102" s="21">
        <v>25</v>
      </c>
      <c r="CT102" s="20"/>
      <c r="CU102" s="21">
        <v>103</v>
      </c>
      <c r="CV102" s="20"/>
      <c r="CW102" s="20"/>
      <c r="CX102" s="20"/>
      <c r="CY102" s="20"/>
      <c r="CZ102" s="20"/>
      <c r="DA102" s="21">
        <v>4</v>
      </c>
      <c r="DB102" s="20"/>
      <c r="DC102" s="20"/>
      <c r="DD102" s="20"/>
      <c r="DE102" s="20"/>
      <c r="DF102" s="20"/>
      <c r="DG102" s="20"/>
      <c r="DH102" s="20"/>
      <c r="DI102" s="21">
        <v>1</v>
      </c>
      <c r="DJ102" s="20"/>
      <c r="DK102" s="20"/>
      <c r="DL102" s="20"/>
      <c r="DM102" s="21">
        <v>96</v>
      </c>
      <c r="DN102" s="20"/>
      <c r="DO102" s="21">
        <v>127</v>
      </c>
      <c r="DP102" s="20"/>
      <c r="DQ102" s="20"/>
      <c r="DR102" s="20"/>
      <c r="DS102" s="20"/>
      <c r="DT102" s="20"/>
      <c r="DU102" s="21">
        <v>3</v>
      </c>
      <c r="DV102" s="20"/>
      <c r="DW102" s="21">
        <v>18</v>
      </c>
      <c r="DX102" s="20"/>
      <c r="DY102" s="20"/>
      <c r="DZ102" s="20"/>
      <c r="EA102" s="20"/>
      <c r="EB102" s="20"/>
      <c r="EC102" s="21">
        <v>299</v>
      </c>
      <c r="ED102" s="20"/>
      <c r="EE102" s="21">
        <v>4</v>
      </c>
      <c r="EF102" s="20"/>
      <c r="EG102" s="20"/>
      <c r="EH102" s="20"/>
      <c r="EI102" s="20"/>
      <c r="EJ102" s="20"/>
      <c r="EK102" s="20"/>
      <c r="EL102" s="20"/>
      <c r="EM102" s="21">
        <v>1</v>
      </c>
      <c r="EN102" s="20"/>
      <c r="EO102" s="20"/>
      <c r="EP102" s="20"/>
      <c r="EQ102" s="21">
        <v>77</v>
      </c>
      <c r="ER102" s="20"/>
      <c r="ES102" s="20"/>
      <c r="ET102" s="20"/>
      <c r="EU102" s="21">
        <v>14</v>
      </c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</row>
    <row r="103" spans="1:201" ht="11.1" customHeight="1" x14ac:dyDescent="0.2">
      <c r="A103" s="19" t="s">
        <v>238</v>
      </c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2">
        <v>13965</v>
      </c>
      <c r="AB103" s="20"/>
      <c r="AC103" s="20"/>
      <c r="AD103" s="20"/>
      <c r="AE103" s="21">
        <v>43</v>
      </c>
      <c r="AF103" s="20"/>
      <c r="AG103" s="20"/>
      <c r="AH103" s="20"/>
      <c r="AI103" s="20"/>
      <c r="AJ103" s="20"/>
      <c r="AK103" s="22">
        <v>4386</v>
      </c>
      <c r="AL103" s="20"/>
      <c r="AM103" s="20"/>
      <c r="AN103" s="20"/>
      <c r="AO103" s="22">
        <v>1724</v>
      </c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1">
        <v>29</v>
      </c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</row>
    <row r="104" spans="1:201" ht="11.1" customHeight="1" x14ac:dyDescent="0.2">
      <c r="A104" s="19" t="s">
        <v>239</v>
      </c>
      <c r="B104" s="20"/>
      <c r="C104" s="20"/>
      <c r="D104" s="20"/>
      <c r="E104" s="22">
        <v>11795</v>
      </c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2">
        <v>2700</v>
      </c>
      <c r="T104" s="20"/>
      <c r="U104" s="20"/>
      <c r="V104" s="20"/>
      <c r="W104" s="22">
        <v>55033</v>
      </c>
      <c r="X104" s="20"/>
      <c r="Y104" s="20"/>
      <c r="Z104" s="20"/>
      <c r="AA104" s="22">
        <v>71206</v>
      </c>
      <c r="AB104" s="20"/>
      <c r="AC104" s="20"/>
      <c r="AD104" s="20"/>
      <c r="AE104" s="22">
        <v>252099</v>
      </c>
      <c r="AF104" s="20"/>
      <c r="AG104" s="22">
        <v>181593</v>
      </c>
      <c r="AH104" s="20"/>
      <c r="AI104" s="20"/>
      <c r="AJ104" s="20"/>
      <c r="AK104" s="22">
        <v>292319</v>
      </c>
      <c r="AL104" s="20"/>
      <c r="AM104" s="20"/>
      <c r="AN104" s="20"/>
      <c r="AO104" s="22">
        <v>186578</v>
      </c>
      <c r="AP104" s="20"/>
      <c r="AQ104" s="20"/>
      <c r="AR104" s="20"/>
      <c r="AS104" s="20"/>
      <c r="AT104" s="20"/>
      <c r="AU104" s="20"/>
      <c r="AV104" s="20"/>
      <c r="AW104" s="22">
        <v>15474</v>
      </c>
      <c r="AX104" s="20"/>
      <c r="AY104" s="22">
        <v>28019</v>
      </c>
      <c r="AZ104" s="20"/>
      <c r="BA104" s="22">
        <v>28414</v>
      </c>
      <c r="BB104" s="20"/>
      <c r="BC104" s="22">
        <v>137373</v>
      </c>
      <c r="BD104" s="20"/>
      <c r="BE104" s="22">
        <v>93548</v>
      </c>
      <c r="BF104" s="20"/>
      <c r="BG104" s="20"/>
      <c r="BH104" s="20"/>
      <c r="BI104" s="20"/>
      <c r="BJ104" s="20"/>
      <c r="BK104" s="22">
        <v>96125</v>
      </c>
      <c r="BL104" s="20"/>
      <c r="BM104" s="20"/>
      <c r="BN104" s="20"/>
      <c r="BO104" s="22">
        <v>40836</v>
      </c>
      <c r="BP104" s="20"/>
      <c r="BQ104" s="22">
        <v>44714</v>
      </c>
      <c r="BR104" s="20"/>
      <c r="BS104" s="22">
        <v>62954</v>
      </c>
      <c r="BT104" s="20"/>
      <c r="BU104" s="20"/>
      <c r="BV104" s="20"/>
      <c r="BW104" s="22">
        <v>3965</v>
      </c>
      <c r="BX104" s="20"/>
      <c r="BY104" s="22">
        <v>3646</v>
      </c>
      <c r="BZ104" s="20"/>
      <c r="CA104" s="22">
        <v>2352</v>
      </c>
      <c r="CB104" s="20"/>
      <c r="CC104" s="22">
        <v>37438</v>
      </c>
      <c r="CD104" s="20"/>
      <c r="CE104" s="22">
        <v>30521</v>
      </c>
      <c r="CF104" s="20"/>
      <c r="CG104" s="22">
        <v>33609</v>
      </c>
      <c r="CH104" s="20"/>
      <c r="CI104" s="22">
        <v>22621</v>
      </c>
      <c r="CJ104" s="20"/>
      <c r="CK104" s="22">
        <v>26213</v>
      </c>
      <c r="CL104" s="20"/>
      <c r="CM104" s="22">
        <v>26020</v>
      </c>
      <c r="CN104" s="20"/>
      <c r="CO104" s="22">
        <v>69478</v>
      </c>
      <c r="CP104" s="20"/>
      <c r="CQ104" s="22">
        <v>21356</v>
      </c>
      <c r="CR104" s="20"/>
      <c r="CS104" s="22">
        <v>26805</v>
      </c>
      <c r="CT104" s="20"/>
      <c r="CU104" s="22">
        <v>35492</v>
      </c>
      <c r="CV104" s="20"/>
      <c r="CW104" s="22">
        <v>21463</v>
      </c>
      <c r="CX104" s="20"/>
      <c r="CY104" s="22">
        <v>28569</v>
      </c>
      <c r="CZ104" s="20"/>
      <c r="DA104" s="22">
        <v>70282</v>
      </c>
      <c r="DB104" s="20"/>
      <c r="DC104" s="22">
        <v>24375</v>
      </c>
      <c r="DD104" s="20"/>
      <c r="DE104" s="22">
        <v>17126</v>
      </c>
      <c r="DF104" s="20"/>
      <c r="DG104" s="22">
        <v>50985</v>
      </c>
      <c r="DH104" s="20"/>
      <c r="DI104" s="22">
        <v>54156</v>
      </c>
      <c r="DJ104" s="20"/>
      <c r="DK104" s="22">
        <v>34282</v>
      </c>
      <c r="DL104" s="20"/>
      <c r="DM104" s="22">
        <v>146205</v>
      </c>
      <c r="DN104" s="20"/>
      <c r="DO104" s="22">
        <v>43999</v>
      </c>
      <c r="DP104" s="20"/>
      <c r="DQ104" s="22">
        <v>40354</v>
      </c>
      <c r="DR104" s="20"/>
      <c r="DS104" s="22">
        <v>18803</v>
      </c>
      <c r="DT104" s="20"/>
      <c r="DU104" s="22">
        <v>36733</v>
      </c>
      <c r="DV104" s="20"/>
      <c r="DW104" s="22">
        <v>68887</v>
      </c>
      <c r="DX104" s="20"/>
      <c r="DY104" s="22">
        <v>19805</v>
      </c>
      <c r="DZ104" s="20"/>
      <c r="EA104" s="22">
        <v>17554</v>
      </c>
      <c r="EB104" s="20"/>
      <c r="EC104" s="22">
        <v>81577</v>
      </c>
      <c r="ED104" s="20"/>
      <c r="EE104" s="22">
        <v>71086</v>
      </c>
      <c r="EF104" s="20"/>
      <c r="EG104" s="22">
        <v>36018</v>
      </c>
      <c r="EH104" s="20"/>
      <c r="EI104" s="22">
        <v>49019</v>
      </c>
      <c r="EJ104" s="20"/>
      <c r="EK104" s="22">
        <v>30225</v>
      </c>
      <c r="EL104" s="20"/>
      <c r="EM104" s="22">
        <v>27004</v>
      </c>
      <c r="EN104" s="20"/>
      <c r="EO104" s="22">
        <v>53070</v>
      </c>
      <c r="EP104" s="20"/>
      <c r="EQ104" s="22">
        <v>6368</v>
      </c>
      <c r="ER104" s="20"/>
      <c r="ES104" s="22">
        <v>13589</v>
      </c>
      <c r="ET104" s="20"/>
      <c r="EU104" s="22">
        <v>17086</v>
      </c>
      <c r="EV104" s="20"/>
      <c r="EW104" s="22">
        <v>4045</v>
      </c>
      <c r="EX104" s="20"/>
      <c r="EY104" s="22">
        <v>2587</v>
      </c>
      <c r="EZ104" s="20"/>
      <c r="FA104" s="20"/>
      <c r="FB104" s="20"/>
      <c r="FC104" s="20"/>
      <c r="FD104" s="20"/>
      <c r="FE104" s="20"/>
      <c r="FF104" s="20"/>
      <c r="FG104" s="21">
        <v>477</v>
      </c>
      <c r="FH104" s="20"/>
      <c r="FI104" s="22">
        <v>4349</v>
      </c>
      <c r="FJ104" s="20"/>
      <c r="FK104" s="22">
        <v>2282</v>
      </c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</row>
    <row r="105" spans="1:201" ht="11.1" customHeight="1" x14ac:dyDescent="0.2">
      <c r="A105" s="19" t="s">
        <v>240</v>
      </c>
      <c r="B105" s="20"/>
      <c r="C105" s="20"/>
      <c r="D105" s="22">
        <v>7500</v>
      </c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2">
        <v>7500</v>
      </c>
      <c r="AE105" s="20"/>
      <c r="AF105" s="20"/>
      <c r="AG105" s="20"/>
      <c r="AH105" s="20"/>
      <c r="AI105" s="20"/>
      <c r="AJ105" s="22">
        <v>7500</v>
      </c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2">
        <v>7500</v>
      </c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1">
        <v>421</v>
      </c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</row>
    <row r="106" spans="1:201" ht="11.1" customHeight="1" x14ac:dyDescent="0.2">
      <c r="A106" s="19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</row>
    <row r="107" spans="1:201" s="18" customFormat="1" ht="21.95" customHeight="1" x14ac:dyDescent="0.2">
      <c r="A107" s="23" t="s">
        <v>241</v>
      </c>
      <c r="B107" s="16"/>
      <c r="C107" s="16"/>
      <c r="D107" s="16"/>
      <c r="E107" s="15">
        <v>7837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5">
        <v>1998</v>
      </c>
      <c r="T107" s="16"/>
      <c r="U107" s="16"/>
      <c r="V107" s="16"/>
      <c r="W107" s="15">
        <v>36359</v>
      </c>
      <c r="X107" s="16"/>
      <c r="Y107" s="15">
        <v>3791</v>
      </c>
      <c r="Z107" s="16"/>
      <c r="AA107" s="15">
        <v>44198</v>
      </c>
      <c r="AB107" s="16"/>
      <c r="AC107" s="15">
        <v>38168</v>
      </c>
      <c r="AD107" s="16"/>
      <c r="AE107" s="15">
        <v>44732</v>
      </c>
      <c r="AF107" s="16"/>
      <c r="AG107" s="15">
        <v>43243</v>
      </c>
      <c r="AH107" s="16"/>
      <c r="AI107" s="17">
        <v>279</v>
      </c>
      <c r="AJ107" s="16"/>
      <c r="AK107" s="15">
        <v>25193</v>
      </c>
      <c r="AL107" s="16"/>
      <c r="AM107" s="16"/>
      <c r="AN107" s="16"/>
      <c r="AO107" s="15">
        <v>53824</v>
      </c>
      <c r="AP107" s="16"/>
      <c r="AQ107" s="17">
        <v>449</v>
      </c>
      <c r="AR107" s="16"/>
      <c r="AS107" s="16"/>
      <c r="AT107" s="16"/>
      <c r="AU107" s="16"/>
      <c r="AV107" s="16"/>
      <c r="AW107" s="15">
        <v>11286</v>
      </c>
      <c r="AX107" s="16"/>
      <c r="AY107" s="15">
        <v>20651</v>
      </c>
      <c r="AZ107" s="16"/>
      <c r="BA107" s="15">
        <v>21666</v>
      </c>
      <c r="BB107" s="16"/>
      <c r="BC107" s="15">
        <v>17710</v>
      </c>
      <c r="BD107" s="16"/>
      <c r="BE107" s="15">
        <v>31526</v>
      </c>
      <c r="BF107" s="16"/>
      <c r="BG107" s="15">
        <v>3796</v>
      </c>
      <c r="BH107" s="16"/>
      <c r="BI107" s="16"/>
      <c r="BJ107" s="16"/>
      <c r="BK107" s="15">
        <v>10799</v>
      </c>
      <c r="BL107" s="16"/>
      <c r="BM107" s="15">
        <v>3696</v>
      </c>
      <c r="BN107" s="16"/>
      <c r="BO107" s="15">
        <v>14839</v>
      </c>
      <c r="BP107" s="16"/>
      <c r="BQ107" s="15">
        <v>14273</v>
      </c>
      <c r="BR107" s="16"/>
      <c r="BS107" s="15">
        <v>21627</v>
      </c>
      <c r="BT107" s="16"/>
      <c r="BU107" s="16"/>
      <c r="BV107" s="16"/>
      <c r="BW107" s="16"/>
      <c r="BX107" s="16"/>
      <c r="BY107" s="16"/>
      <c r="BZ107" s="16"/>
      <c r="CA107" s="16"/>
      <c r="CB107" s="16"/>
      <c r="CC107" s="15">
        <v>13427</v>
      </c>
      <c r="CD107" s="16"/>
      <c r="CE107" s="15">
        <v>11971</v>
      </c>
      <c r="CF107" s="16"/>
      <c r="CG107" s="15">
        <v>12176</v>
      </c>
      <c r="CH107" s="16"/>
      <c r="CI107" s="15">
        <v>8218</v>
      </c>
      <c r="CJ107" s="16"/>
      <c r="CK107" s="15">
        <v>10857</v>
      </c>
      <c r="CL107" s="16"/>
      <c r="CM107" s="15">
        <v>9073</v>
      </c>
      <c r="CN107" s="16"/>
      <c r="CO107" s="15">
        <v>25029</v>
      </c>
      <c r="CP107" s="16"/>
      <c r="CQ107" s="15">
        <v>7678</v>
      </c>
      <c r="CR107" s="16"/>
      <c r="CS107" s="15">
        <v>9061</v>
      </c>
      <c r="CT107" s="16"/>
      <c r="CU107" s="15">
        <v>12856</v>
      </c>
      <c r="CV107" s="16"/>
      <c r="CW107" s="15">
        <v>9597</v>
      </c>
      <c r="CX107" s="16"/>
      <c r="CY107" s="15">
        <v>10468</v>
      </c>
      <c r="CZ107" s="16"/>
      <c r="DA107" s="15">
        <v>22928</v>
      </c>
      <c r="DB107" s="16"/>
      <c r="DC107" s="15">
        <v>9229</v>
      </c>
      <c r="DD107" s="16"/>
      <c r="DE107" s="15">
        <v>6468</v>
      </c>
      <c r="DF107" s="16"/>
      <c r="DG107" s="15">
        <v>16283</v>
      </c>
      <c r="DH107" s="16"/>
      <c r="DI107" s="15">
        <v>18467</v>
      </c>
      <c r="DJ107" s="16"/>
      <c r="DK107" s="15">
        <v>11381</v>
      </c>
      <c r="DL107" s="16"/>
      <c r="DM107" s="15">
        <v>41428</v>
      </c>
      <c r="DN107" s="16"/>
      <c r="DO107" s="15">
        <v>13576</v>
      </c>
      <c r="DP107" s="16"/>
      <c r="DQ107" s="15">
        <v>14190</v>
      </c>
      <c r="DR107" s="16"/>
      <c r="DS107" s="15">
        <v>7570</v>
      </c>
      <c r="DT107" s="16"/>
      <c r="DU107" s="15">
        <v>12797</v>
      </c>
      <c r="DV107" s="16"/>
      <c r="DW107" s="15">
        <v>21833</v>
      </c>
      <c r="DX107" s="16"/>
      <c r="DY107" s="15">
        <v>6694</v>
      </c>
      <c r="DZ107" s="16"/>
      <c r="EA107" s="15">
        <v>7413</v>
      </c>
      <c r="EB107" s="16"/>
      <c r="EC107" s="15">
        <v>25411</v>
      </c>
      <c r="ED107" s="16"/>
      <c r="EE107" s="15">
        <v>24288</v>
      </c>
      <c r="EF107" s="16"/>
      <c r="EG107" s="15">
        <v>12616</v>
      </c>
      <c r="EH107" s="16"/>
      <c r="EI107" s="15">
        <v>15098</v>
      </c>
      <c r="EJ107" s="16"/>
      <c r="EK107" s="15">
        <v>11016</v>
      </c>
      <c r="EL107" s="16"/>
      <c r="EM107" s="15">
        <v>9902</v>
      </c>
      <c r="EN107" s="16"/>
      <c r="EO107" s="15">
        <v>16331</v>
      </c>
      <c r="EP107" s="16"/>
      <c r="EQ107" s="15">
        <v>5131</v>
      </c>
      <c r="ER107" s="16"/>
      <c r="ES107" s="15">
        <v>9205</v>
      </c>
      <c r="ET107" s="16"/>
      <c r="EU107" s="15">
        <v>12633</v>
      </c>
      <c r="EV107" s="16"/>
      <c r="EW107" s="15">
        <v>3050</v>
      </c>
      <c r="EX107" s="16"/>
      <c r="EY107" s="15">
        <v>2022</v>
      </c>
      <c r="EZ107" s="16"/>
      <c r="FA107" s="16"/>
      <c r="FB107" s="16"/>
      <c r="FC107" s="16"/>
      <c r="FD107" s="16"/>
      <c r="FE107" s="16"/>
      <c r="FF107" s="16"/>
      <c r="FG107" s="17">
        <v>331</v>
      </c>
      <c r="FH107" s="16"/>
      <c r="FI107" s="15">
        <v>3325</v>
      </c>
      <c r="FJ107" s="16"/>
      <c r="FK107" s="15">
        <v>1475</v>
      </c>
      <c r="FL107" s="16"/>
      <c r="FM107" s="16"/>
      <c r="FN107" s="16"/>
      <c r="FO107" s="16"/>
      <c r="FP107" s="16"/>
      <c r="FQ107" s="16"/>
      <c r="FR107" s="16"/>
      <c r="FS107" s="16"/>
      <c r="FT107" s="16"/>
      <c r="FU107" s="16"/>
      <c r="FV107" s="16"/>
      <c r="FW107" s="16"/>
      <c r="FX107" s="16"/>
      <c r="FY107" s="16"/>
      <c r="FZ107" s="16"/>
      <c r="GA107" s="16"/>
      <c r="GB107" s="16"/>
      <c r="GC107" s="16"/>
      <c r="GD107" s="16"/>
      <c r="GE107" s="16"/>
      <c r="GF107" s="16"/>
      <c r="GG107" s="16"/>
      <c r="GH107" s="16"/>
      <c r="GI107" s="16"/>
      <c r="GJ107" s="16"/>
      <c r="GK107" s="16"/>
      <c r="GL107" s="16"/>
      <c r="GM107" s="16"/>
      <c r="GN107" s="16"/>
      <c r="GO107" s="16"/>
      <c r="GP107" s="16"/>
      <c r="GQ107" s="16"/>
      <c r="GR107" s="16"/>
      <c r="GS107" s="16"/>
    </row>
    <row r="108" spans="1:201" ht="11.1" customHeight="1" x14ac:dyDescent="0.2">
      <c r="A108" s="19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</row>
    <row r="109" spans="1:201" s="18" customFormat="1" ht="21.95" customHeight="1" x14ac:dyDescent="0.2">
      <c r="A109" s="23" t="s">
        <v>242</v>
      </c>
      <c r="B109" s="15">
        <v>16663</v>
      </c>
      <c r="C109" s="15">
        <v>51178</v>
      </c>
      <c r="D109" s="15">
        <v>22600</v>
      </c>
      <c r="E109" s="15">
        <v>58095</v>
      </c>
      <c r="F109" s="15">
        <v>3000</v>
      </c>
      <c r="G109" s="16"/>
      <c r="H109" s="16"/>
      <c r="I109" s="15">
        <v>78737</v>
      </c>
      <c r="J109" s="17">
        <v>500</v>
      </c>
      <c r="K109" s="16"/>
      <c r="L109" s="15">
        <v>24500</v>
      </c>
      <c r="M109" s="15">
        <v>17053</v>
      </c>
      <c r="N109" s="15">
        <v>12000</v>
      </c>
      <c r="O109" s="15">
        <v>2021</v>
      </c>
      <c r="P109" s="15">
        <v>6200</v>
      </c>
      <c r="Q109" s="15">
        <v>30000</v>
      </c>
      <c r="R109" s="16"/>
      <c r="S109" s="15">
        <v>15933</v>
      </c>
      <c r="T109" s="15">
        <v>4500</v>
      </c>
      <c r="U109" s="15">
        <v>10541</v>
      </c>
      <c r="V109" s="15">
        <v>1230</v>
      </c>
      <c r="W109" s="15">
        <v>83161</v>
      </c>
      <c r="X109" s="15">
        <v>1500</v>
      </c>
      <c r="Y109" s="15">
        <v>51595</v>
      </c>
      <c r="Z109" s="16"/>
      <c r="AA109" s="15">
        <v>118041</v>
      </c>
      <c r="AB109" s="16"/>
      <c r="AC109" s="15">
        <v>39698</v>
      </c>
      <c r="AD109" s="17">
        <v>400</v>
      </c>
      <c r="AE109" s="15">
        <v>219970</v>
      </c>
      <c r="AF109" s="16"/>
      <c r="AG109" s="15">
        <v>136292</v>
      </c>
      <c r="AH109" s="16"/>
      <c r="AI109" s="15">
        <v>11082</v>
      </c>
      <c r="AJ109" s="15">
        <v>1480</v>
      </c>
      <c r="AK109" s="15">
        <v>184842</v>
      </c>
      <c r="AL109" s="16"/>
      <c r="AM109" s="15">
        <v>18964</v>
      </c>
      <c r="AN109" s="16"/>
      <c r="AO109" s="15">
        <v>146870</v>
      </c>
      <c r="AP109" s="15">
        <v>1500</v>
      </c>
      <c r="AQ109" s="15">
        <v>1787</v>
      </c>
      <c r="AR109" s="16"/>
      <c r="AS109" s="15">
        <v>29589</v>
      </c>
      <c r="AT109" s="16"/>
      <c r="AU109" s="15">
        <v>68145</v>
      </c>
      <c r="AV109" s="16"/>
      <c r="AW109" s="15">
        <v>37250</v>
      </c>
      <c r="AX109" s="16"/>
      <c r="AY109" s="15">
        <v>54961</v>
      </c>
      <c r="AZ109" s="16"/>
      <c r="BA109" s="15">
        <v>40863</v>
      </c>
      <c r="BB109" s="15">
        <v>1035</v>
      </c>
      <c r="BC109" s="15">
        <v>95007</v>
      </c>
      <c r="BD109" s="16"/>
      <c r="BE109" s="15">
        <v>72676</v>
      </c>
      <c r="BF109" s="16"/>
      <c r="BG109" s="15">
        <v>81711</v>
      </c>
      <c r="BH109" s="17">
        <v>850</v>
      </c>
      <c r="BI109" s="16"/>
      <c r="BJ109" s="16"/>
      <c r="BK109" s="15">
        <v>37555</v>
      </c>
      <c r="BL109" s="16"/>
      <c r="BM109" s="15">
        <v>69725</v>
      </c>
      <c r="BN109" s="16"/>
      <c r="BO109" s="15">
        <v>51580</v>
      </c>
      <c r="BP109" s="17">
        <v>250</v>
      </c>
      <c r="BQ109" s="15">
        <v>42946</v>
      </c>
      <c r="BR109" s="16"/>
      <c r="BS109" s="15">
        <v>58949</v>
      </c>
      <c r="BT109" s="16"/>
      <c r="BU109" s="15">
        <v>39989</v>
      </c>
      <c r="BV109" s="16"/>
      <c r="BW109" s="16"/>
      <c r="BX109" s="17">
        <v>129</v>
      </c>
      <c r="BY109" s="16"/>
      <c r="BZ109" s="16"/>
      <c r="CA109" s="16"/>
      <c r="CB109" s="16"/>
      <c r="CC109" s="15">
        <v>34101</v>
      </c>
      <c r="CD109" s="16"/>
      <c r="CE109" s="15">
        <v>25349</v>
      </c>
      <c r="CF109" s="16"/>
      <c r="CG109" s="15">
        <v>36356</v>
      </c>
      <c r="CH109" s="16"/>
      <c r="CI109" s="15">
        <v>22897</v>
      </c>
      <c r="CJ109" s="16"/>
      <c r="CK109" s="15">
        <v>22592</v>
      </c>
      <c r="CL109" s="16"/>
      <c r="CM109" s="15">
        <v>36090</v>
      </c>
      <c r="CN109" s="16"/>
      <c r="CO109" s="15">
        <v>72845</v>
      </c>
      <c r="CP109" s="16"/>
      <c r="CQ109" s="15">
        <v>15566</v>
      </c>
      <c r="CR109" s="16"/>
      <c r="CS109" s="15">
        <v>25468</v>
      </c>
      <c r="CT109" s="16"/>
      <c r="CU109" s="15">
        <v>29718</v>
      </c>
      <c r="CV109" s="16"/>
      <c r="CW109" s="15">
        <v>16376</v>
      </c>
      <c r="CX109" s="16"/>
      <c r="CY109" s="15">
        <v>22040</v>
      </c>
      <c r="CZ109" s="16"/>
      <c r="DA109" s="15">
        <v>60903</v>
      </c>
      <c r="DB109" s="16"/>
      <c r="DC109" s="15">
        <v>15987</v>
      </c>
      <c r="DD109" s="16"/>
      <c r="DE109" s="15">
        <v>15483</v>
      </c>
      <c r="DF109" s="16"/>
      <c r="DG109" s="15">
        <v>43485</v>
      </c>
      <c r="DH109" s="16"/>
      <c r="DI109" s="15">
        <v>36917</v>
      </c>
      <c r="DJ109" s="16"/>
      <c r="DK109" s="15">
        <v>27216</v>
      </c>
      <c r="DL109" s="16"/>
      <c r="DM109" s="15">
        <v>133235</v>
      </c>
      <c r="DN109" s="16"/>
      <c r="DO109" s="15">
        <v>49797</v>
      </c>
      <c r="DP109" s="16"/>
      <c r="DQ109" s="15">
        <v>27252</v>
      </c>
      <c r="DR109" s="16"/>
      <c r="DS109" s="15">
        <v>28536</v>
      </c>
      <c r="DT109" s="16"/>
      <c r="DU109" s="15">
        <v>37300</v>
      </c>
      <c r="DV109" s="16"/>
      <c r="DW109" s="15">
        <v>45604</v>
      </c>
      <c r="DX109" s="16"/>
      <c r="DY109" s="15">
        <v>10297</v>
      </c>
      <c r="DZ109" s="16"/>
      <c r="EA109" s="15">
        <v>18275</v>
      </c>
      <c r="EB109" s="16"/>
      <c r="EC109" s="15">
        <v>59560</v>
      </c>
      <c r="ED109" s="16"/>
      <c r="EE109" s="15">
        <v>89078</v>
      </c>
      <c r="EF109" s="16"/>
      <c r="EG109" s="15">
        <v>30937</v>
      </c>
      <c r="EH109" s="16"/>
      <c r="EI109" s="15">
        <v>29212</v>
      </c>
      <c r="EJ109" s="16"/>
      <c r="EK109" s="15">
        <v>35293</v>
      </c>
      <c r="EL109" s="16"/>
      <c r="EM109" s="15">
        <v>27577</v>
      </c>
      <c r="EN109" s="16"/>
      <c r="EO109" s="15">
        <v>39284</v>
      </c>
      <c r="EP109" s="16"/>
      <c r="EQ109" s="15">
        <v>11431</v>
      </c>
      <c r="ER109" s="16"/>
      <c r="ES109" s="15">
        <v>21684</v>
      </c>
      <c r="ET109" s="16"/>
      <c r="EU109" s="15">
        <v>44363</v>
      </c>
      <c r="EV109" s="16"/>
      <c r="EW109" s="15">
        <v>10708</v>
      </c>
      <c r="EX109" s="16"/>
      <c r="EY109" s="15">
        <v>8519</v>
      </c>
      <c r="EZ109" s="16"/>
      <c r="FA109" s="16"/>
      <c r="FB109" s="16"/>
      <c r="FC109" s="16"/>
      <c r="FD109" s="16"/>
      <c r="FE109" s="16"/>
      <c r="FF109" s="16"/>
      <c r="FG109" s="17">
        <v>24</v>
      </c>
      <c r="FH109" s="16"/>
      <c r="FI109" s="15">
        <v>6114</v>
      </c>
      <c r="FJ109" s="16"/>
      <c r="FK109" s="17">
        <v>2</v>
      </c>
      <c r="FL109" s="16"/>
      <c r="FM109" s="15">
        <v>2982</v>
      </c>
      <c r="FN109" s="16"/>
      <c r="FO109" s="15">
        <v>14819</v>
      </c>
      <c r="FP109" s="16"/>
      <c r="FQ109" s="17">
        <v>709</v>
      </c>
      <c r="FR109" s="16"/>
      <c r="FS109" s="15">
        <v>2861</v>
      </c>
      <c r="FT109" s="16"/>
      <c r="FU109" s="15">
        <v>5415</v>
      </c>
      <c r="FV109" s="16"/>
      <c r="FW109" s="15">
        <v>9880</v>
      </c>
      <c r="FX109" s="16"/>
      <c r="FY109" s="16"/>
      <c r="FZ109" s="16"/>
      <c r="GA109" s="16"/>
      <c r="GB109" s="16"/>
      <c r="GC109" s="16"/>
      <c r="GD109" s="17">
        <v>729</v>
      </c>
      <c r="GE109" s="16"/>
      <c r="GF109" s="16"/>
      <c r="GG109" s="15">
        <v>4699</v>
      </c>
      <c r="GH109" s="16"/>
      <c r="GI109" s="15">
        <v>3234</v>
      </c>
      <c r="GJ109" s="16"/>
      <c r="GK109" s="15">
        <v>4738</v>
      </c>
      <c r="GL109" s="16"/>
      <c r="GM109" s="15">
        <v>5167</v>
      </c>
      <c r="GN109" s="16"/>
      <c r="GO109" s="15">
        <v>6064</v>
      </c>
      <c r="GP109" s="16"/>
      <c r="GQ109" s="15">
        <v>5613</v>
      </c>
      <c r="GR109" s="16"/>
      <c r="GS109" s="17">
        <v>51</v>
      </c>
    </row>
    <row r="110" spans="1:201" ht="11.1" customHeight="1" x14ac:dyDescent="0.2">
      <c r="A110" s="19" t="s">
        <v>228</v>
      </c>
      <c r="B110" s="22">
        <v>2300</v>
      </c>
      <c r="C110" s="22">
        <v>16027</v>
      </c>
      <c r="D110" s="22">
        <v>1100</v>
      </c>
      <c r="E110" s="22">
        <v>5398</v>
      </c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1">
        <v>283</v>
      </c>
      <c r="T110" s="20"/>
      <c r="U110" s="20"/>
      <c r="V110" s="20"/>
      <c r="W110" s="22">
        <v>3224</v>
      </c>
      <c r="X110" s="20"/>
      <c r="Y110" s="20"/>
      <c r="Z110" s="20"/>
      <c r="AA110" s="22">
        <v>3318</v>
      </c>
      <c r="AB110" s="20"/>
      <c r="AC110" s="20"/>
      <c r="AD110" s="20"/>
      <c r="AE110" s="22">
        <v>7101</v>
      </c>
      <c r="AF110" s="20"/>
      <c r="AG110" s="22">
        <v>3792</v>
      </c>
      <c r="AH110" s="20"/>
      <c r="AI110" s="20"/>
      <c r="AJ110" s="20"/>
      <c r="AK110" s="22">
        <v>8475</v>
      </c>
      <c r="AL110" s="20"/>
      <c r="AM110" s="20"/>
      <c r="AN110" s="20"/>
      <c r="AO110" s="22">
        <v>10627</v>
      </c>
      <c r="AP110" s="20"/>
      <c r="AQ110" s="20"/>
      <c r="AR110" s="20"/>
      <c r="AS110" s="20"/>
      <c r="AT110" s="20"/>
      <c r="AU110" s="20"/>
      <c r="AV110" s="20"/>
      <c r="AW110" s="21">
        <v>248</v>
      </c>
      <c r="AX110" s="20"/>
      <c r="AY110" s="21">
        <v>348</v>
      </c>
      <c r="AZ110" s="20"/>
      <c r="BA110" s="22">
        <v>1742</v>
      </c>
      <c r="BB110" s="21">
        <v>150</v>
      </c>
      <c r="BC110" s="22">
        <v>5509</v>
      </c>
      <c r="BD110" s="20"/>
      <c r="BE110" s="21">
        <v>857</v>
      </c>
      <c r="BF110" s="20"/>
      <c r="BG110" s="20"/>
      <c r="BH110" s="20"/>
      <c r="BI110" s="20"/>
      <c r="BJ110" s="20"/>
      <c r="BK110" s="21">
        <v>441</v>
      </c>
      <c r="BL110" s="20"/>
      <c r="BM110" s="20"/>
      <c r="BN110" s="20"/>
      <c r="BO110" s="20"/>
      <c r="BP110" s="20"/>
      <c r="BQ110" s="21">
        <v>937</v>
      </c>
      <c r="BR110" s="20"/>
      <c r="BS110" s="22">
        <v>2119</v>
      </c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1">
        <v>244</v>
      </c>
      <c r="CP110" s="20"/>
      <c r="CQ110" s="21">
        <v>14</v>
      </c>
      <c r="CR110" s="20"/>
      <c r="CS110" s="21">
        <v>307</v>
      </c>
      <c r="CT110" s="20"/>
      <c r="CU110" s="20"/>
      <c r="CV110" s="20"/>
      <c r="CW110" s="21">
        <v>2</v>
      </c>
      <c r="CX110" s="20"/>
      <c r="CY110" s="21">
        <v>379</v>
      </c>
      <c r="CZ110" s="20"/>
      <c r="DA110" s="22">
        <v>1674</v>
      </c>
      <c r="DB110" s="20"/>
      <c r="DC110" s="20"/>
      <c r="DD110" s="20"/>
      <c r="DE110" s="20"/>
      <c r="DF110" s="20"/>
      <c r="DG110" s="21">
        <v>396</v>
      </c>
      <c r="DH110" s="20"/>
      <c r="DI110" s="21">
        <v>810</v>
      </c>
      <c r="DJ110" s="20"/>
      <c r="DK110" s="21">
        <v>211</v>
      </c>
      <c r="DL110" s="20"/>
      <c r="DM110" s="22">
        <v>1814</v>
      </c>
      <c r="DN110" s="20"/>
      <c r="DO110" s="20"/>
      <c r="DP110" s="20"/>
      <c r="DQ110" s="20"/>
      <c r="DR110" s="20"/>
      <c r="DS110" s="20"/>
      <c r="DT110" s="20"/>
      <c r="DU110" s="22">
        <v>1193</v>
      </c>
      <c r="DV110" s="20"/>
      <c r="DW110" s="21">
        <v>365</v>
      </c>
      <c r="DX110" s="20"/>
      <c r="DY110" s="20"/>
      <c r="DZ110" s="20"/>
      <c r="EA110" s="20"/>
      <c r="EB110" s="20"/>
      <c r="EC110" s="21">
        <v>541</v>
      </c>
      <c r="ED110" s="20"/>
      <c r="EE110" s="21">
        <v>90</v>
      </c>
      <c r="EF110" s="20"/>
      <c r="EG110" s="21">
        <v>2</v>
      </c>
      <c r="EH110" s="20"/>
      <c r="EI110" s="20"/>
      <c r="EJ110" s="20"/>
      <c r="EK110" s="20"/>
      <c r="EL110" s="20"/>
      <c r="EM110" s="21">
        <v>381</v>
      </c>
      <c r="EN110" s="20"/>
      <c r="EO110" s="21">
        <v>726</v>
      </c>
      <c r="EP110" s="20"/>
      <c r="EQ110" s="21">
        <v>447</v>
      </c>
      <c r="ER110" s="20"/>
      <c r="ES110" s="21">
        <v>512</v>
      </c>
      <c r="ET110" s="20"/>
      <c r="EU110" s="21">
        <v>928</v>
      </c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1">
        <v>53</v>
      </c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</row>
    <row r="111" spans="1:201" ht="11.1" customHeight="1" x14ac:dyDescent="0.2">
      <c r="A111" s="19" t="s">
        <v>208</v>
      </c>
      <c r="B111" s="20"/>
      <c r="C111" s="21">
        <v>2</v>
      </c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1">
        <v>285</v>
      </c>
      <c r="T111" s="20"/>
      <c r="U111" s="20"/>
      <c r="V111" s="20"/>
      <c r="W111" s="20"/>
      <c r="X111" s="20"/>
      <c r="Y111" s="22">
        <v>1027</v>
      </c>
      <c r="Z111" s="20"/>
      <c r="AA111" s="22">
        <v>5325</v>
      </c>
      <c r="AB111" s="20"/>
      <c r="AC111" s="20"/>
      <c r="AD111" s="20"/>
      <c r="AE111" s="22">
        <v>41869</v>
      </c>
      <c r="AF111" s="20"/>
      <c r="AG111" s="22">
        <v>23395</v>
      </c>
      <c r="AH111" s="20"/>
      <c r="AI111" s="20"/>
      <c r="AJ111" s="22">
        <v>1200</v>
      </c>
      <c r="AK111" s="22">
        <v>71584</v>
      </c>
      <c r="AL111" s="20"/>
      <c r="AM111" s="20"/>
      <c r="AN111" s="20"/>
      <c r="AO111" s="22">
        <v>15512</v>
      </c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1">
        <v>80</v>
      </c>
      <c r="BC111" s="22">
        <v>69219</v>
      </c>
      <c r="BD111" s="20"/>
      <c r="BE111" s="22">
        <v>11789</v>
      </c>
      <c r="BF111" s="20"/>
      <c r="BG111" s="20"/>
      <c r="BH111" s="20"/>
      <c r="BI111" s="20"/>
      <c r="BJ111" s="20"/>
      <c r="BK111" s="22">
        <v>25331</v>
      </c>
      <c r="BL111" s="20"/>
      <c r="BM111" s="20"/>
      <c r="BN111" s="20"/>
      <c r="BO111" s="22">
        <v>5478</v>
      </c>
      <c r="BP111" s="20"/>
      <c r="BQ111" s="22">
        <v>12532</v>
      </c>
      <c r="BR111" s="20"/>
      <c r="BS111" s="22">
        <v>11377</v>
      </c>
      <c r="BT111" s="20"/>
      <c r="BU111" s="20"/>
      <c r="BV111" s="20"/>
      <c r="BW111" s="20"/>
      <c r="BX111" s="20"/>
      <c r="BY111" s="20"/>
      <c r="BZ111" s="20"/>
      <c r="CA111" s="20"/>
      <c r="CB111" s="20"/>
      <c r="CC111" s="22">
        <v>6187</v>
      </c>
      <c r="CD111" s="20"/>
      <c r="CE111" s="22">
        <v>4386</v>
      </c>
      <c r="CF111" s="20"/>
      <c r="CG111" s="22">
        <v>8364</v>
      </c>
      <c r="CH111" s="20"/>
      <c r="CI111" s="22">
        <v>4357</v>
      </c>
      <c r="CJ111" s="20"/>
      <c r="CK111" s="22">
        <v>3611</v>
      </c>
      <c r="CL111" s="20"/>
      <c r="CM111" s="22">
        <v>3615</v>
      </c>
      <c r="CN111" s="20"/>
      <c r="CO111" s="22">
        <v>9989</v>
      </c>
      <c r="CP111" s="20"/>
      <c r="CQ111" s="22">
        <v>2650</v>
      </c>
      <c r="CR111" s="20"/>
      <c r="CS111" s="22">
        <v>5374</v>
      </c>
      <c r="CT111" s="20"/>
      <c r="CU111" s="22">
        <v>5857</v>
      </c>
      <c r="CV111" s="20"/>
      <c r="CW111" s="22">
        <v>2783</v>
      </c>
      <c r="CX111" s="20"/>
      <c r="CY111" s="22">
        <v>4240</v>
      </c>
      <c r="CZ111" s="20"/>
      <c r="DA111" s="22">
        <v>10208</v>
      </c>
      <c r="DB111" s="20"/>
      <c r="DC111" s="22">
        <v>3062</v>
      </c>
      <c r="DD111" s="20"/>
      <c r="DE111" s="22">
        <v>3246</v>
      </c>
      <c r="DF111" s="20"/>
      <c r="DG111" s="22">
        <v>7495</v>
      </c>
      <c r="DH111" s="20"/>
      <c r="DI111" s="22">
        <v>6103</v>
      </c>
      <c r="DJ111" s="20"/>
      <c r="DK111" s="22">
        <v>2584</v>
      </c>
      <c r="DL111" s="20"/>
      <c r="DM111" s="22">
        <v>19740</v>
      </c>
      <c r="DN111" s="20"/>
      <c r="DO111" s="22">
        <v>8343</v>
      </c>
      <c r="DP111" s="20"/>
      <c r="DQ111" s="22">
        <v>4993</v>
      </c>
      <c r="DR111" s="20"/>
      <c r="DS111" s="22">
        <v>1828</v>
      </c>
      <c r="DT111" s="20"/>
      <c r="DU111" s="22">
        <v>5433</v>
      </c>
      <c r="DV111" s="20"/>
      <c r="DW111" s="22">
        <v>4433</v>
      </c>
      <c r="DX111" s="20"/>
      <c r="DY111" s="22">
        <v>2441</v>
      </c>
      <c r="DZ111" s="20"/>
      <c r="EA111" s="22">
        <v>2367</v>
      </c>
      <c r="EB111" s="20"/>
      <c r="EC111" s="22">
        <v>10059</v>
      </c>
      <c r="ED111" s="20"/>
      <c r="EE111" s="22">
        <v>10571</v>
      </c>
      <c r="EF111" s="20"/>
      <c r="EG111" s="22">
        <v>6417</v>
      </c>
      <c r="EH111" s="20"/>
      <c r="EI111" s="22">
        <v>6868</v>
      </c>
      <c r="EJ111" s="20"/>
      <c r="EK111" s="22">
        <v>4263</v>
      </c>
      <c r="EL111" s="20"/>
      <c r="EM111" s="22">
        <v>3355</v>
      </c>
      <c r="EN111" s="20"/>
      <c r="EO111" s="22">
        <v>9747</v>
      </c>
      <c r="EP111" s="20"/>
      <c r="EQ111" s="21">
        <v>453</v>
      </c>
      <c r="ER111" s="20"/>
      <c r="ES111" s="21">
        <v>363</v>
      </c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</row>
    <row r="112" spans="1:201" ht="11.1" customHeight="1" x14ac:dyDescent="0.2">
      <c r="A112" s="19" t="s">
        <v>229</v>
      </c>
      <c r="B112" s="22">
        <v>5613</v>
      </c>
      <c r="C112" s="22">
        <v>1650</v>
      </c>
      <c r="D112" s="22">
        <v>6600</v>
      </c>
      <c r="E112" s="22">
        <v>8762</v>
      </c>
      <c r="F112" s="20"/>
      <c r="G112" s="20"/>
      <c r="H112" s="20"/>
      <c r="I112" s="20"/>
      <c r="J112" s="20"/>
      <c r="K112" s="20"/>
      <c r="L112" s="20"/>
      <c r="M112" s="21">
        <v>10</v>
      </c>
      <c r="N112" s="20"/>
      <c r="O112" s="20"/>
      <c r="P112" s="20"/>
      <c r="Q112" s="20"/>
      <c r="R112" s="20"/>
      <c r="S112" s="22">
        <v>4951</v>
      </c>
      <c r="T112" s="20"/>
      <c r="U112" s="20"/>
      <c r="V112" s="21">
        <v>230</v>
      </c>
      <c r="W112" s="22">
        <v>36101</v>
      </c>
      <c r="X112" s="20"/>
      <c r="Y112" s="20"/>
      <c r="Z112" s="20"/>
      <c r="AA112" s="22">
        <v>48386</v>
      </c>
      <c r="AB112" s="20"/>
      <c r="AC112" s="20"/>
      <c r="AD112" s="20"/>
      <c r="AE112" s="22">
        <v>28729</v>
      </c>
      <c r="AF112" s="20"/>
      <c r="AG112" s="22">
        <v>25133</v>
      </c>
      <c r="AH112" s="20"/>
      <c r="AI112" s="20"/>
      <c r="AJ112" s="20"/>
      <c r="AK112" s="22">
        <v>1365</v>
      </c>
      <c r="AL112" s="20"/>
      <c r="AM112" s="21">
        <v>109</v>
      </c>
      <c r="AN112" s="20"/>
      <c r="AO112" s="22">
        <v>38192</v>
      </c>
      <c r="AP112" s="20"/>
      <c r="AQ112" s="20"/>
      <c r="AR112" s="20"/>
      <c r="AS112" s="20"/>
      <c r="AT112" s="20"/>
      <c r="AU112" s="20"/>
      <c r="AV112" s="20"/>
      <c r="AW112" s="22">
        <v>11012</v>
      </c>
      <c r="AX112" s="20"/>
      <c r="AY112" s="22">
        <v>16574</v>
      </c>
      <c r="AZ112" s="20"/>
      <c r="BA112" s="22">
        <v>12990</v>
      </c>
      <c r="BB112" s="20"/>
      <c r="BC112" s="20"/>
      <c r="BD112" s="20"/>
      <c r="BE112" s="22">
        <v>17275</v>
      </c>
      <c r="BF112" s="20"/>
      <c r="BG112" s="20"/>
      <c r="BH112" s="20"/>
      <c r="BI112" s="20"/>
      <c r="BJ112" s="20"/>
      <c r="BK112" s="20"/>
      <c r="BL112" s="20"/>
      <c r="BM112" s="20"/>
      <c r="BN112" s="20"/>
      <c r="BO112" s="22">
        <v>7854</v>
      </c>
      <c r="BP112" s="20"/>
      <c r="BQ112" s="22">
        <v>5566</v>
      </c>
      <c r="BR112" s="20"/>
      <c r="BS112" s="22">
        <v>15391</v>
      </c>
      <c r="BT112" s="20"/>
      <c r="BU112" s="20"/>
      <c r="BV112" s="20"/>
      <c r="BW112" s="20"/>
      <c r="BX112" s="21">
        <v>129</v>
      </c>
      <c r="BY112" s="20"/>
      <c r="BZ112" s="20"/>
      <c r="CA112" s="20"/>
      <c r="CB112" s="20"/>
      <c r="CC112" s="22">
        <v>4499</v>
      </c>
      <c r="CD112" s="20"/>
      <c r="CE112" s="22">
        <v>6817</v>
      </c>
      <c r="CF112" s="20"/>
      <c r="CG112" s="22">
        <v>7520</v>
      </c>
      <c r="CH112" s="20"/>
      <c r="CI112" s="22">
        <v>3898</v>
      </c>
      <c r="CJ112" s="20"/>
      <c r="CK112" s="22">
        <v>7868</v>
      </c>
      <c r="CL112" s="20"/>
      <c r="CM112" s="22">
        <v>6847</v>
      </c>
      <c r="CN112" s="20"/>
      <c r="CO112" s="22">
        <v>8181</v>
      </c>
      <c r="CP112" s="20"/>
      <c r="CQ112" s="22">
        <v>2591</v>
      </c>
      <c r="CR112" s="20"/>
      <c r="CS112" s="22">
        <v>9204</v>
      </c>
      <c r="CT112" s="20"/>
      <c r="CU112" s="22">
        <v>3941</v>
      </c>
      <c r="CV112" s="20"/>
      <c r="CW112" s="22">
        <v>3781</v>
      </c>
      <c r="CX112" s="20"/>
      <c r="CY112" s="22">
        <v>3255</v>
      </c>
      <c r="CZ112" s="20"/>
      <c r="DA112" s="22">
        <v>12981</v>
      </c>
      <c r="DB112" s="20"/>
      <c r="DC112" s="22">
        <v>2511</v>
      </c>
      <c r="DD112" s="20"/>
      <c r="DE112" s="22">
        <v>4552</v>
      </c>
      <c r="DF112" s="20"/>
      <c r="DG112" s="22">
        <v>6093</v>
      </c>
      <c r="DH112" s="20"/>
      <c r="DI112" s="22">
        <v>9755</v>
      </c>
      <c r="DJ112" s="20"/>
      <c r="DK112" s="22">
        <v>3269</v>
      </c>
      <c r="DL112" s="20"/>
      <c r="DM112" s="22">
        <v>36589</v>
      </c>
      <c r="DN112" s="20"/>
      <c r="DO112" s="22">
        <v>4990</v>
      </c>
      <c r="DP112" s="20"/>
      <c r="DQ112" s="22">
        <v>4689</v>
      </c>
      <c r="DR112" s="20"/>
      <c r="DS112" s="22">
        <v>7774</v>
      </c>
      <c r="DT112" s="20"/>
      <c r="DU112" s="22">
        <v>5103</v>
      </c>
      <c r="DV112" s="20"/>
      <c r="DW112" s="22">
        <v>8122</v>
      </c>
      <c r="DX112" s="20"/>
      <c r="DY112" s="22">
        <v>2183</v>
      </c>
      <c r="DZ112" s="20"/>
      <c r="EA112" s="22">
        <v>3625</v>
      </c>
      <c r="EB112" s="20"/>
      <c r="EC112" s="22">
        <v>15045</v>
      </c>
      <c r="ED112" s="20"/>
      <c r="EE112" s="22">
        <v>15420</v>
      </c>
      <c r="EF112" s="20"/>
      <c r="EG112" s="22">
        <v>6292</v>
      </c>
      <c r="EH112" s="20"/>
      <c r="EI112" s="22">
        <v>6653</v>
      </c>
      <c r="EJ112" s="20"/>
      <c r="EK112" s="22">
        <v>8206</v>
      </c>
      <c r="EL112" s="20"/>
      <c r="EM112" s="22">
        <v>4632</v>
      </c>
      <c r="EN112" s="20"/>
      <c r="EO112" s="22">
        <v>9235</v>
      </c>
      <c r="EP112" s="20"/>
      <c r="EQ112" s="22">
        <v>5284</v>
      </c>
      <c r="ER112" s="20"/>
      <c r="ES112" s="22">
        <v>4619</v>
      </c>
      <c r="ET112" s="20"/>
      <c r="EU112" s="22">
        <v>14147</v>
      </c>
      <c r="EV112" s="20"/>
      <c r="EW112" s="22">
        <v>2162</v>
      </c>
      <c r="EX112" s="20"/>
      <c r="EY112" s="22">
        <v>3058</v>
      </c>
      <c r="EZ112" s="20"/>
      <c r="FA112" s="20"/>
      <c r="FB112" s="20"/>
      <c r="FC112" s="20"/>
      <c r="FD112" s="20"/>
      <c r="FE112" s="20"/>
      <c r="FF112" s="20"/>
      <c r="FG112" s="21">
        <v>14</v>
      </c>
      <c r="FH112" s="20"/>
      <c r="FI112" s="21">
        <v>600</v>
      </c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1">
        <v>729</v>
      </c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</row>
    <row r="113" spans="1:201" ht="11.1" customHeight="1" x14ac:dyDescent="0.2">
      <c r="A113" s="19" t="s">
        <v>221</v>
      </c>
      <c r="B113" s="22">
        <v>2500</v>
      </c>
      <c r="C113" s="22">
        <v>4169</v>
      </c>
      <c r="D113" s="20"/>
      <c r="E113" s="22">
        <v>5161</v>
      </c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1">
        <v>61</v>
      </c>
      <c r="T113" s="20"/>
      <c r="U113" s="21">
        <v>4</v>
      </c>
      <c r="V113" s="20"/>
      <c r="W113" s="22">
        <v>6567</v>
      </c>
      <c r="X113" s="20"/>
      <c r="Y113" s="21">
        <v>64</v>
      </c>
      <c r="Z113" s="20"/>
      <c r="AA113" s="22">
        <v>9852</v>
      </c>
      <c r="AB113" s="20"/>
      <c r="AC113" s="20"/>
      <c r="AD113" s="20"/>
      <c r="AE113" s="22">
        <v>12444</v>
      </c>
      <c r="AF113" s="20"/>
      <c r="AG113" s="22">
        <v>8536</v>
      </c>
      <c r="AH113" s="20"/>
      <c r="AI113" s="20"/>
      <c r="AJ113" s="21">
        <v>150</v>
      </c>
      <c r="AK113" s="22">
        <v>6499</v>
      </c>
      <c r="AL113" s="20"/>
      <c r="AM113" s="20"/>
      <c r="AN113" s="20"/>
      <c r="AO113" s="22">
        <v>7899</v>
      </c>
      <c r="AP113" s="20"/>
      <c r="AQ113" s="20"/>
      <c r="AR113" s="20"/>
      <c r="AS113" s="20"/>
      <c r="AT113" s="20"/>
      <c r="AU113" s="20"/>
      <c r="AV113" s="20"/>
      <c r="AW113" s="22">
        <v>2886</v>
      </c>
      <c r="AX113" s="20"/>
      <c r="AY113" s="22">
        <v>4097</v>
      </c>
      <c r="AZ113" s="20"/>
      <c r="BA113" s="22">
        <v>5072</v>
      </c>
      <c r="BB113" s="21">
        <v>75</v>
      </c>
      <c r="BC113" s="22">
        <v>1849</v>
      </c>
      <c r="BD113" s="20"/>
      <c r="BE113" s="22">
        <v>2312</v>
      </c>
      <c r="BF113" s="20"/>
      <c r="BG113" s="20"/>
      <c r="BH113" s="20"/>
      <c r="BI113" s="20"/>
      <c r="BJ113" s="20"/>
      <c r="BK113" s="21">
        <v>2</v>
      </c>
      <c r="BL113" s="20"/>
      <c r="BM113" s="20"/>
      <c r="BN113" s="20"/>
      <c r="BO113" s="22">
        <v>4275</v>
      </c>
      <c r="BP113" s="20"/>
      <c r="BQ113" s="22">
        <v>2230</v>
      </c>
      <c r="BR113" s="20"/>
      <c r="BS113" s="21">
        <v>891</v>
      </c>
      <c r="BT113" s="20"/>
      <c r="BU113" s="20"/>
      <c r="BV113" s="20"/>
      <c r="BW113" s="20"/>
      <c r="BX113" s="20"/>
      <c r="BY113" s="20"/>
      <c r="BZ113" s="20"/>
      <c r="CA113" s="20"/>
      <c r="CB113" s="20"/>
      <c r="CC113" s="21">
        <v>678</v>
      </c>
      <c r="CD113" s="20"/>
      <c r="CE113" s="22">
        <v>1590</v>
      </c>
      <c r="CF113" s="20"/>
      <c r="CG113" s="21">
        <v>2</v>
      </c>
      <c r="CH113" s="20"/>
      <c r="CI113" s="21">
        <v>84</v>
      </c>
      <c r="CJ113" s="20"/>
      <c r="CK113" s="20"/>
      <c r="CL113" s="20"/>
      <c r="CM113" s="21">
        <v>234</v>
      </c>
      <c r="CN113" s="20"/>
      <c r="CO113" s="22">
        <v>6464</v>
      </c>
      <c r="CP113" s="20"/>
      <c r="CQ113" s="22">
        <v>1832</v>
      </c>
      <c r="CR113" s="20"/>
      <c r="CS113" s="20"/>
      <c r="CT113" s="20"/>
      <c r="CU113" s="21">
        <v>549</v>
      </c>
      <c r="CV113" s="20"/>
      <c r="CW113" s="21">
        <v>2</v>
      </c>
      <c r="CX113" s="20"/>
      <c r="CY113" s="21">
        <v>309</v>
      </c>
      <c r="CZ113" s="20"/>
      <c r="DA113" s="21">
        <v>234</v>
      </c>
      <c r="DB113" s="20"/>
      <c r="DC113" s="21">
        <v>711</v>
      </c>
      <c r="DD113" s="20"/>
      <c r="DE113" s="20"/>
      <c r="DF113" s="20"/>
      <c r="DG113" s="22">
        <v>4453</v>
      </c>
      <c r="DH113" s="20"/>
      <c r="DI113" s="22">
        <v>1178</v>
      </c>
      <c r="DJ113" s="20"/>
      <c r="DK113" s="21">
        <v>328</v>
      </c>
      <c r="DL113" s="20"/>
      <c r="DM113" s="22">
        <v>2064</v>
      </c>
      <c r="DN113" s="20"/>
      <c r="DO113" s="20"/>
      <c r="DP113" s="20"/>
      <c r="DQ113" s="21">
        <v>504</v>
      </c>
      <c r="DR113" s="20"/>
      <c r="DS113" s="22">
        <v>1576</v>
      </c>
      <c r="DT113" s="20"/>
      <c r="DU113" s="22">
        <v>1486</v>
      </c>
      <c r="DV113" s="20"/>
      <c r="DW113" s="22">
        <v>2859</v>
      </c>
      <c r="DX113" s="20"/>
      <c r="DY113" s="20"/>
      <c r="DZ113" s="20"/>
      <c r="EA113" s="21">
        <v>385</v>
      </c>
      <c r="EB113" s="20"/>
      <c r="EC113" s="21">
        <v>869</v>
      </c>
      <c r="ED113" s="20"/>
      <c r="EE113" s="22">
        <v>2435</v>
      </c>
      <c r="EF113" s="20"/>
      <c r="EG113" s="21">
        <v>726</v>
      </c>
      <c r="EH113" s="20"/>
      <c r="EI113" s="21">
        <v>39</v>
      </c>
      <c r="EJ113" s="20"/>
      <c r="EK113" s="20"/>
      <c r="EL113" s="20"/>
      <c r="EM113" s="22">
        <v>1414</v>
      </c>
      <c r="EN113" s="20"/>
      <c r="EO113" s="21">
        <v>371</v>
      </c>
      <c r="EP113" s="20"/>
      <c r="EQ113" s="21">
        <v>236</v>
      </c>
      <c r="ER113" s="20"/>
      <c r="ES113" s="22">
        <v>2058</v>
      </c>
      <c r="ET113" s="20"/>
      <c r="EU113" s="22">
        <v>1816</v>
      </c>
      <c r="EV113" s="20"/>
      <c r="EW113" s="21">
        <v>289</v>
      </c>
      <c r="EX113" s="20"/>
      <c r="EY113" s="21">
        <v>43</v>
      </c>
      <c r="EZ113" s="20"/>
      <c r="FA113" s="20"/>
      <c r="FB113" s="20"/>
      <c r="FC113" s="20"/>
      <c r="FD113" s="20"/>
      <c r="FE113" s="20"/>
      <c r="FF113" s="20"/>
      <c r="FG113" s="20"/>
      <c r="FH113" s="20"/>
      <c r="FI113" s="21">
        <v>318</v>
      </c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</row>
    <row r="114" spans="1:201" ht="11.1" customHeight="1" x14ac:dyDescent="0.2">
      <c r="A114" s="19" t="s">
        <v>230</v>
      </c>
      <c r="B114" s="21">
        <v>350</v>
      </c>
      <c r="C114" s="21">
        <v>53</v>
      </c>
      <c r="D114" s="22">
        <v>5300</v>
      </c>
      <c r="E114" s="21">
        <v>766</v>
      </c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1">
        <v>82</v>
      </c>
      <c r="X114" s="20"/>
      <c r="Y114" s="20"/>
      <c r="Z114" s="20"/>
      <c r="AA114" s="20"/>
      <c r="AB114" s="20"/>
      <c r="AC114" s="20"/>
      <c r="AD114" s="20"/>
      <c r="AE114" s="21">
        <v>918</v>
      </c>
      <c r="AF114" s="20"/>
      <c r="AG114" s="20"/>
      <c r="AH114" s="20"/>
      <c r="AI114" s="20"/>
      <c r="AJ114" s="20"/>
      <c r="AK114" s="22">
        <v>2310</v>
      </c>
      <c r="AL114" s="20"/>
      <c r="AM114" s="20"/>
      <c r="AN114" s="20"/>
      <c r="AO114" s="21">
        <v>311</v>
      </c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1">
        <v>814</v>
      </c>
      <c r="BD114" s="20"/>
      <c r="BE114" s="21">
        <v>480</v>
      </c>
      <c r="BF114" s="20"/>
      <c r="BG114" s="20"/>
      <c r="BH114" s="20"/>
      <c r="BI114" s="20"/>
      <c r="BJ114" s="20"/>
      <c r="BK114" s="22">
        <v>2382</v>
      </c>
      <c r="BL114" s="20"/>
      <c r="BM114" s="20"/>
      <c r="BN114" s="20"/>
      <c r="BO114" s="20"/>
      <c r="BP114" s="20"/>
      <c r="BQ114" s="21">
        <v>572</v>
      </c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1">
        <v>129</v>
      </c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1">
        <v>23</v>
      </c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1">
        <v>236</v>
      </c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2">
        <v>1139</v>
      </c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</row>
    <row r="115" spans="1:201" ht="11.1" customHeight="1" x14ac:dyDescent="0.2">
      <c r="A115" s="19" t="s">
        <v>201</v>
      </c>
      <c r="B115" s="20"/>
      <c r="C115" s="22">
        <v>5206</v>
      </c>
      <c r="D115" s="20"/>
      <c r="E115" s="22">
        <v>3683</v>
      </c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1">
        <v>687</v>
      </c>
      <c r="T115" s="20"/>
      <c r="U115" s="20"/>
      <c r="V115" s="20"/>
      <c r="W115" s="22">
        <v>5630</v>
      </c>
      <c r="X115" s="20"/>
      <c r="Y115" s="20"/>
      <c r="Z115" s="20"/>
      <c r="AA115" s="22">
        <v>4697</v>
      </c>
      <c r="AB115" s="20"/>
      <c r="AC115" s="20"/>
      <c r="AD115" s="20"/>
      <c r="AE115" s="22">
        <v>4767</v>
      </c>
      <c r="AF115" s="20"/>
      <c r="AG115" s="22">
        <v>6382</v>
      </c>
      <c r="AH115" s="20"/>
      <c r="AI115" s="20"/>
      <c r="AJ115" s="21">
        <v>130</v>
      </c>
      <c r="AK115" s="22">
        <v>6405</v>
      </c>
      <c r="AL115" s="20"/>
      <c r="AM115" s="20"/>
      <c r="AN115" s="20"/>
      <c r="AO115" s="22">
        <v>11073</v>
      </c>
      <c r="AP115" s="20"/>
      <c r="AQ115" s="20"/>
      <c r="AR115" s="20"/>
      <c r="AS115" s="20"/>
      <c r="AT115" s="20"/>
      <c r="AU115" s="20"/>
      <c r="AV115" s="20"/>
      <c r="AW115" s="21">
        <v>459</v>
      </c>
      <c r="AX115" s="20"/>
      <c r="AY115" s="22">
        <v>1836</v>
      </c>
      <c r="AZ115" s="20"/>
      <c r="BA115" s="22">
        <v>3693</v>
      </c>
      <c r="BB115" s="21">
        <v>350</v>
      </c>
      <c r="BC115" s="22">
        <v>4665</v>
      </c>
      <c r="BD115" s="20"/>
      <c r="BE115" s="22">
        <v>3462</v>
      </c>
      <c r="BF115" s="20"/>
      <c r="BG115" s="20"/>
      <c r="BH115" s="20"/>
      <c r="BI115" s="20"/>
      <c r="BJ115" s="20"/>
      <c r="BK115" s="22">
        <v>2404</v>
      </c>
      <c r="BL115" s="20"/>
      <c r="BM115" s="20"/>
      <c r="BN115" s="20"/>
      <c r="BO115" s="22">
        <v>1080</v>
      </c>
      <c r="BP115" s="20"/>
      <c r="BQ115" s="22">
        <v>3175</v>
      </c>
      <c r="BR115" s="20"/>
      <c r="BS115" s="22">
        <v>2009</v>
      </c>
      <c r="BT115" s="20"/>
      <c r="BU115" s="20"/>
      <c r="BV115" s="20"/>
      <c r="BW115" s="20"/>
      <c r="BX115" s="20"/>
      <c r="BY115" s="20"/>
      <c r="BZ115" s="20"/>
      <c r="CA115" s="20"/>
      <c r="CB115" s="20"/>
      <c r="CC115" s="21">
        <v>445</v>
      </c>
      <c r="CD115" s="20"/>
      <c r="CE115" s="21">
        <v>6</v>
      </c>
      <c r="CF115" s="20"/>
      <c r="CG115" s="22">
        <v>1459</v>
      </c>
      <c r="CH115" s="20"/>
      <c r="CI115" s="21">
        <v>324</v>
      </c>
      <c r="CJ115" s="20"/>
      <c r="CK115" s="22">
        <v>1463</v>
      </c>
      <c r="CL115" s="20"/>
      <c r="CM115" s="22">
        <v>1463</v>
      </c>
      <c r="CN115" s="20"/>
      <c r="CO115" s="22">
        <v>2763</v>
      </c>
      <c r="CP115" s="20"/>
      <c r="CQ115" s="21">
        <v>45</v>
      </c>
      <c r="CR115" s="20"/>
      <c r="CS115" s="21">
        <v>394</v>
      </c>
      <c r="CT115" s="20"/>
      <c r="CU115" s="22">
        <v>1568</v>
      </c>
      <c r="CV115" s="20"/>
      <c r="CW115" s="21">
        <v>176</v>
      </c>
      <c r="CX115" s="20"/>
      <c r="CY115" s="20"/>
      <c r="CZ115" s="20"/>
      <c r="DA115" s="22">
        <v>2338</v>
      </c>
      <c r="DB115" s="20"/>
      <c r="DC115" s="22">
        <v>1592</v>
      </c>
      <c r="DD115" s="20"/>
      <c r="DE115" s="21">
        <v>682</v>
      </c>
      <c r="DF115" s="20"/>
      <c r="DG115" s="22">
        <v>1799</v>
      </c>
      <c r="DH115" s="20"/>
      <c r="DI115" s="22">
        <v>1424</v>
      </c>
      <c r="DJ115" s="20"/>
      <c r="DK115" s="21">
        <v>541</v>
      </c>
      <c r="DL115" s="20"/>
      <c r="DM115" s="22">
        <v>3560</v>
      </c>
      <c r="DN115" s="20"/>
      <c r="DO115" s="21">
        <v>838</v>
      </c>
      <c r="DP115" s="20"/>
      <c r="DQ115" s="21">
        <v>775</v>
      </c>
      <c r="DR115" s="20"/>
      <c r="DS115" s="22">
        <v>2416</v>
      </c>
      <c r="DT115" s="20"/>
      <c r="DU115" s="22">
        <v>1238</v>
      </c>
      <c r="DV115" s="20"/>
      <c r="DW115" s="21">
        <v>857</v>
      </c>
      <c r="DX115" s="20"/>
      <c r="DY115" s="20"/>
      <c r="DZ115" s="20"/>
      <c r="EA115" s="22">
        <v>1486</v>
      </c>
      <c r="EB115" s="20"/>
      <c r="EC115" s="22">
        <v>1164</v>
      </c>
      <c r="ED115" s="20"/>
      <c r="EE115" s="22">
        <v>1267</v>
      </c>
      <c r="EF115" s="20"/>
      <c r="EG115" s="22">
        <v>1361</v>
      </c>
      <c r="EH115" s="20"/>
      <c r="EI115" s="21">
        <v>592</v>
      </c>
      <c r="EJ115" s="20"/>
      <c r="EK115" s="22">
        <v>2054</v>
      </c>
      <c r="EL115" s="20"/>
      <c r="EM115" s="22">
        <v>1717</v>
      </c>
      <c r="EN115" s="20"/>
      <c r="EO115" s="22">
        <v>1195</v>
      </c>
      <c r="EP115" s="20"/>
      <c r="EQ115" s="21">
        <v>223</v>
      </c>
      <c r="ER115" s="20"/>
      <c r="ES115" s="21">
        <v>566</v>
      </c>
      <c r="ET115" s="20"/>
      <c r="EU115" s="21">
        <v>771</v>
      </c>
      <c r="EV115" s="20"/>
      <c r="EW115" s="21">
        <v>422</v>
      </c>
      <c r="EX115" s="20"/>
      <c r="EY115" s="21">
        <v>793</v>
      </c>
      <c r="EZ115" s="20"/>
      <c r="FA115" s="20"/>
      <c r="FB115" s="20"/>
      <c r="FC115" s="20"/>
      <c r="FD115" s="20"/>
      <c r="FE115" s="20"/>
      <c r="FF115" s="20"/>
      <c r="FG115" s="21">
        <v>4</v>
      </c>
      <c r="FH115" s="20"/>
      <c r="FI115" s="21">
        <v>129</v>
      </c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</row>
    <row r="116" spans="1:201" ht="11.1" customHeight="1" x14ac:dyDescent="0.2">
      <c r="A116" s="19" t="s">
        <v>231</v>
      </c>
      <c r="B116" s="20"/>
      <c r="C116" s="20"/>
      <c r="D116" s="20"/>
      <c r="E116" s="21">
        <v>504</v>
      </c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1">
        <v>926</v>
      </c>
      <c r="X116" s="20"/>
      <c r="Y116" s="20"/>
      <c r="Z116" s="20"/>
      <c r="AA116" s="22">
        <v>4829</v>
      </c>
      <c r="AB116" s="20"/>
      <c r="AC116" s="20"/>
      <c r="AD116" s="20"/>
      <c r="AE116" s="22">
        <v>6993</v>
      </c>
      <c r="AF116" s="20"/>
      <c r="AG116" s="22">
        <v>2465</v>
      </c>
      <c r="AH116" s="20"/>
      <c r="AI116" s="22">
        <v>11082</v>
      </c>
      <c r="AJ116" s="20"/>
      <c r="AK116" s="22">
        <v>5804</v>
      </c>
      <c r="AL116" s="20"/>
      <c r="AM116" s="20"/>
      <c r="AN116" s="20"/>
      <c r="AO116" s="22">
        <v>1023</v>
      </c>
      <c r="AP116" s="20"/>
      <c r="AQ116" s="20"/>
      <c r="AR116" s="20"/>
      <c r="AS116" s="20"/>
      <c r="AT116" s="20"/>
      <c r="AU116" s="20"/>
      <c r="AV116" s="20"/>
      <c r="AW116" s="21">
        <v>996</v>
      </c>
      <c r="AX116" s="20"/>
      <c r="AY116" s="22">
        <v>1191</v>
      </c>
      <c r="AZ116" s="20"/>
      <c r="BA116" s="21">
        <v>145</v>
      </c>
      <c r="BB116" s="20"/>
      <c r="BC116" s="20"/>
      <c r="BD116" s="20"/>
      <c r="BE116" s="21">
        <v>432</v>
      </c>
      <c r="BF116" s="20"/>
      <c r="BG116" s="20"/>
      <c r="BH116" s="20"/>
      <c r="BI116" s="20"/>
      <c r="BJ116" s="20"/>
      <c r="BK116" s="22">
        <v>1480</v>
      </c>
      <c r="BL116" s="20"/>
      <c r="BM116" s="20"/>
      <c r="BN116" s="20"/>
      <c r="BO116" s="21">
        <v>264</v>
      </c>
      <c r="BP116" s="20"/>
      <c r="BQ116" s="21">
        <v>164</v>
      </c>
      <c r="BR116" s="20"/>
      <c r="BS116" s="22">
        <v>2021</v>
      </c>
      <c r="BT116" s="20"/>
      <c r="BU116" s="20"/>
      <c r="BV116" s="20"/>
      <c r="BW116" s="20"/>
      <c r="BX116" s="20"/>
      <c r="BY116" s="20"/>
      <c r="BZ116" s="20"/>
      <c r="CA116" s="20"/>
      <c r="CB116" s="20"/>
      <c r="CC116" s="21">
        <v>70</v>
      </c>
      <c r="CD116" s="20"/>
      <c r="CE116" s="21">
        <v>174</v>
      </c>
      <c r="CF116" s="20"/>
      <c r="CG116" s="21">
        <v>31</v>
      </c>
      <c r="CH116" s="20"/>
      <c r="CI116" s="20"/>
      <c r="CJ116" s="20"/>
      <c r="CK116" s="20"/>
      <c r="CL116" s="20"/>
      <c r="CM116" s="21">
        <v>939</v>
      </c>
      <c r="CN116" s="20"/>
      <c r="CO116" s="22">
        <v>1015</v>
      </c>
      <c r="CP116" s="20"/>
      <c r="CQ116" s="20"/>
      <c r="CR116" s="20"/>
      <c r="CS116" s="21">
        <v>8</v>
      </c>
      <c r="CT116" s="20"/>
      <c r="CU116" s="21">
        <v>701</v>
      </c>
      <c r="CV116" s="20"/>
      <c r="CW116" s="21">
        <v>53</v>
      </c>
      <c r="CX116" s="20"/>
      <c r="CY116" s="20"/>
      <c r="CZ116" s="20"/>
      <c r="DA116" s="20"/>
      <c r="DB116" s="20"/>
      <c r="DC116" s="20"/>
      <c r="DD116" s="20"/>
      <c r="DE116" s="20"/>
      <c r="DF116" s="20"/>
      <c r="DG116" s="21">
        <v>334</v>
      </c>
      <c r="DH116" s="20"/>
      <c r="DI116" s="21">
        <v>145</v>
      </c>
      <c r="DJ116" s="20"/>
      <c r="DK116" s="21">
        <v>500</v>
      </c>
      <c r="DL116" s="20"/>
      <c r="DM116" s="21">
        <v>726</v>
      </c>
      <c r="DN116" s="20"/>
      <c r="DO116" s="21">
        <v>836</v>
      </c>
      <c r="DP116" s="20"/>
      <c r="DQ116" s="21">
        <v>660</v>
      </c>
      <c r="DR116" s="20"/>
      <c r="DS116" s="20"/>
      <c r="DT116" s="20"/>
      <c r="DU116" s="21">
        <v>967</v>
      </c>
      <c r="DV116" s="20"/>
      <c r="DW116" s="21">
        <v>203</v>
      </c>
      <c r="DX116" s="20"/>
      <c r="DY116" s="20"/>
      <c r="DZ116" s="20"/>
      <c r="EA116" s="21">
        <v>285</v>
      </c>
      <c r="EB116" s="20"/>
      <c r="EC116" s="21">
        <v>82</v>
      </c>
      <c r="ED116" s="20"/>
      <c r="EE116" s="21">
        <v>834</v>
      </c>
      <c r="EF116" s="20"/>
      <c r="EG116" s="22">
        <v>1697</v>
      </c>
      <c r="EH116" s="20"/>
      <c r="EI116" s="21">
        <v>478</v>
      </c>
      <c r="EJ116" s="20"/>
      <c r="EK116" s="20"/>
      <c r="EL116" s="20"/>
      <c r="EM116" s="21">
        <v>359</v>
      </c>
      <c r="EN116" s="20"/>
      <c r="EO116" s="21">
        <v>14</v>
      </c>
      <c r="EP116" s="20"/>
      <c r="EQ116" s="20"/>
      <c r="ER116" s="20"/>
      <c r="ES116" s="20"/>
      <c r="ET116" s="20"/>
      <c r="EU116" s="21">
        <v>795</v>
      </c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1">
        <v>209</v>
      </c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</row>
    <row r="117" spans="1:201" ht="11.1" customHeight="1" x14ac:dyDescent="0.2">
      <c r="A117" s="19" t="s">
        <v>232</v>
      </c>
      <c r="B117" s="22">
        <v>4400</v>
      </c>
      <c r="C117" s="22">
        <v>2070</v>
      </c>
      <c r="D117" s="22">
        <v>5600</v>
      </c>
      <c r="E117" s="22">
        <v>3232</v>
      </c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1">
        <v>180</v>
      </c>
      <c r="T117" s="20"/>
      <c r="U117" s="20"/>
      <c r="V117" s="22">
        <v>1000</v>
      </c>
      <c r="W117" s="22">
        <v>3406</v>
      </c>
      <c r="X117" s="20"/>
      <c r="Y117" s="20"/>
      <c r="Z117" s="20"/>
      <c r="AA117" s="22">
        <v>7263</v>
      </c>
      <c r="AB117" s="20"/>
      <c r="AC117" s="20"/>
      <c r="AD117" s="20"/>
      <c r="AE117" s="22">
        <v>7825</v>
      </c>
      <c r="AF117" s="20"/>
      <c r="AG117" s="22">
        <v>6421</v>
      </c>
      <c r="AH117" s="20"/>
      <c r="AI117" s="20"/>
      <c r="AJ117" s="20"/>
      <c r="AK117" s="22">
        <v>3281</v>
      </c>
      <c r="AL117" s="20"/>
      <c r="AM117" s="20"/>
      <c r="AN117" s="20"/>
      <c r="AO117" s="22">
        <v>11229</v>
      </c>
      <c r="AP117" s="20"/>
      <c r="AQ117" s="20"/>
      <c r="AR117" s="20"/>
      <c r="AS117" s="20"/>
      <c r="AT117" s="20"/>
      <c r="AU117" s="20"/>
      <c r="AV117" s="20"/>
      <c r="AW117" s="22">
        <v>1299</v>
      </c>
      <c r="AX117" s="20"/>
      <c r="AY117" s="22">
        <v>2974</v>
      </c>
      <c r="AZ117" s="20"/>
      <c r="BA117" s="21">
        <v>721</v>
      </c>
      <c r="BB117" s="21">
        <v>100</v>
      </c>
      <c r="BC117" s="22">
        <v>1441</v>
      </c>
      <c r="BD117" s="20"/>
      <c r="BE117" s="22">
        <v>1861</v>
      </c>
      <c r="BF117" s="20"/>
      <c r="BG117" s="20"/>
      <c r="BH117" s="20"/>
      <c r="BI117" s="20"/>
      <c r="BJ117" s="20"/>
      <c r="BK117" s="21">
        <v>363</v>
      </c>
      <c r="BL117" s="20"/>
      <c r="BM117" s="20"/>
      <c r="BN117" s="20"/>
      <c r="BO117" s="21">
        <v>998</v>
      </c>
      <c r="BP117" s="20"/>
      <c r="BQ117" s="21">
        <v>873</v>
      </c>
      <c r="BR117" s="20"/>
      <c r="BS117" s="21">
        <v>697</v>
      </c>
      <c r="BT117" s="20"/>
      <c r="BU117" s="20"/>
      <c r="BV117" s="20"/>
      <c r="BW117" s="20"/>
      <c r="BX117" s="20"/>
      <c r="BY117" s="20"/>
      <c r="BZ117" s="20"/>
      <c r="CA117" s="20"/>
      <c r="CB117" s="20"/>
      <c r="CC117" s="21">
        <v>998</v>
      </c>
      <c r="CD117" s="20"/>
      <c r="CE117" s="22">
        <v>1963</v>
      </c>
      <c r="CF117" s="20"/>
      <c r="CG117" s="22">
        <v>1465</v>
      </c>
      <c r="CH117" s="20"/>
      <c r="CI117" s="22">
        <v>2269</v>
      </c>
      <c r="CJ117" s="20"/>
      <c r="CK117" s="22">
        <v>1474</v>
      </c>
      <c r="CL117" s="20"/>
      <c r="CM117" s="22">
        <v>1717</v>
      </c>
      <c r="CN117" s="20"/>
      <c r="CO117" s="22">
        <v>1968</v>
      </c>
      <c r="CP117" s="20"/>
      <c r="CQ117" s="22">
        <v>1121</v>
      </c>
      <c r="CR117" s="20"/>
      <c r="CS117" s="22">
        <v>1588</v>
      </c>
      <c r="CT117" s="20"/>
      <c r="CU117" s="22">
        <v>2023</v>
      </c>
      <c r="CV117" s="20"/>
      <c r="CW117" s="21">
        <v>381</v>
      </c>
      <c r="CX117" s="20"/>
      <c r="CY117" s="21">
        <v>242</v>
      </c>
      <c r="CZ117" s="20"/>
      <c r="DA117" s="22">
        <v>1219</v>
      </c>
      <c r="DB117" s="20"/>
      <c r="DC117" s="21">
        <v>967</v>
      </c>
      <c r="DD117" s="20"/>
      <c r="DE117" s="21">
        <v>527</v>
      </c>
      <c r="DF117" s="20"/>
      <c r="DG117" s="21">
        <v>756</v>
      </c>
      <c r="DH117" s="20"/>
      <c r="DI117" s="21">
        <v>441</v>
      </c>
      <c r="DJ117" s="20"/>
      <c r="DK117" s="22">
        <v>1834</v>
      </c>
      <c r="DL117" s="20"/>
      <c r="DM117" s="22">
        <v>2722</v>
      </c>
      <c r="DN117" s="20"/>
      <c r="DO117" s="22">
        <v>2535</v>
      </c>
      <c r="DP117" s="20"/>
      <c r="DQ117" s="22">
        <v>1595</v>
      </c>
      <c r="DR117" s="20"/>
      <c r="DS117" s="22">
        <v>2619</v>
      </c>
      <c r="DT117" s="20"/>
      <c r="DU117" s="22">
        <v>1392</v>
      </c>
      <c r="DV117" s="20"/>
      <c r="DW117" s="21">
        <v>738</v>
      </c>
      <c r="DX117" s="20"/>
      <c r="DY117" s="22">
        <v>1392</v>
      </c>
      <c r="DZ117" s="20"/>
      <c r="EA117" s="22">
        <v>2056</v>
      </c>
      <c r="EB117" s="20"/>
      <c r="EC117" s="22">
        <v>1781</v>
      </c>
      <c r="ED117" s="20"/>
      <c r="EE117" s="22">
        <v>2836</v>
      </c>
      <c r="EF117" s="20"/>
      <c r="EG117" s="21">
        <v>943</v>
      </c>
      <c r="EH117" s="20"/>
      <c r="EI117" s="22">
        <v>1248</v>
      </c>
      <c r="EJ117" s="20"/>
      <c r="EK117" s="22">
        <v>3373</v>
      </c>
      <c r="EL117" s="20"/>
      <c r="EM117" s="22">
        <v>1012</v>
      </c>
      <c r="EN117" s="20"/>
      <c r="EO117" s="22">
        <v>2716</v>
      </c>
      <c r="EP117" s="20"/>
      <c r="EQ117" s="21">
        <v>299</v>
      </c>
      <c r="ER117" s="20"/>
      <c r="ES117" s="22">
        <v>1099</v>
      </c>
      <c r="ET117" s="20"/>
      <c r="EU117" s="22">
        <v>1957</v>
      </c>
      <c r="EV117" s="20"/>
      <c r="EW117" s="21">
        <v>465</v>
      </c>
      <c r="EX117" s="20"/>
      <c r="EY117" s="21">
        <v>955</v>
      </c>
      <c r="EZ117" s="20"/>
      <c r="FA117" s="20"/>
      <c r="FB117" s="20"/>
      <c r="FC117" s="20"/>
      <c r="FD117" s="20"/>
      <c r="FE117" s="20"/>
      <c r="FF117" s="20"/>
      <c r="FG117" s="21">
        <v>2</v>
      </c>
      <c r="FH117" s="20"/>
      <c r="FI117" s="21">
        <v>45</v>
      </c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</row>
    <row r="118" spans="1:201" ht="11.1" customHeight="1" x14ac:dyDescent="0.2">
      <c r="A118" s="19" t="s">
        <v>243</v>
      </c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2">
        <v>24500</v>
      </c>
      <c r="M118" s="22">
        <v>17043</v>
      </c>
      <c r="N118" s="22">
        <v>12000</v>
      </c>
      <c r="O118" s="22">
        <v>2021</v>
      </c>
      <c r="P118" s="20"/>
      <c r="Q118" s="20"/>
      <c r="R118" s="20"/>
      <c r="S118" s="20"/>
      <c r="T118" s="20"/>
      <c r="U118" s="20"/>
      <c r="V118" s="20"/>
      <c r="W118" s="22">
        <v>1199</v>
      </c>
      <c r="X118" s="20"/>
      <c r="Y118" s="20"/>
      <c r="Z118" s="20"/>
      <c r="AA118" s="20"/>
      <c r="AB118" s="20"/>
      <c r="AC118" s="20"/>
      <c r="AD118" s="20"/>
      <c r="AE118" s="21">
        <v>252</v>
      </c>
      <c r="AF118" s="20"/>
      <c r="AG118" s="22">
        <v>1535</v>
      </c>
      <c r="AH118" s="20"/>
      <c r="AI118" s="20"/>
      <c r="AJ118" s="20"/>
      <c r="AK118" s="20"/>
      <c r="AL118" s="20"/>
      <c r="AM118" s="20"/>
      <c r="AN118" s="20"/>
      <c r="AO118" s="21">
        <v>730</v>
      </c>
      <c r="AP118" s="20"/>
      <c r="AQ118" s="20"/>
      <c r="AR118" s="20"/>
      <c r="AS118" s="20"/>
      <c r="AT118" s="20"/>
      <c r="AU118" s="20"/>
      <c r="AV118" s="20"/>
      <c r="AW118" s="20"/>
      <c r="AX118" s="20"/>
      <c r="AY118" s="21">
        <v>21</v>
      </c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1">
        <v>363</v>
      </c>
      <c r="BP118" s="21">
        <v>250</v>
      </c>
      <c r="BQ118" s="22">
        <v>1080</v>
      </c>
      <c r="BR118" s="20"/>
      <c r="BS118" s="21">
        <v>279</v>
      </c>
      <c r="BT118" s="20"/>
      <c r="BU118" s="20"/>
      <c r="BV118" s="20"/>
      <c r="BW118" s="20"/>
      <c r="BX118" s="20"/>
      <c r="BY118" s="20"/>
      <c r="BZ118" s="20"/>
      <c r="CA118" s="20"/>
      <c r="CB118" s="20"/>
      <c r="CC118" s="22">
        <v>1154</v>
      </c>
      <c r="CD118" s="20"/>
      <c r="CE118" s="21">
        <v>389</v>
      </c>
      <c r="CF118" s="20"/>
      <c r="CG118" s="21">
        <v>211</v>
      </c>
      <c r="CH118" s="20"/>
      <c r="CI118" s="21">
        <v>20</v>
      </c>
      <c r="CJ118" s="20"/>
      <c r="CK118" s="21">
        <v>400</v>
      </c>
      <c r="CL118" s="20"/>
      <c r="CM118" s="21">
        <v>119</v>
      </c>
      <c r="CN118" s="20"/>
      <c r="CO118" s="21">
        <v>974</v>
      </c>
      <c r="CP118" s="20"/>
      <c r="CQ118" s="20"/>
      <c r="CR118" s="20"/>
      <c r="CS118" s="21">
        <v>324</v>
      </c>
      <c r="CT118" s="20"/>
      <c r="CU118" s="21">
        <v>482</v>
      </c>
      <c r="CV118" s="20"/>
      <c r="CW118" s="20"/>
      <c r="CX118" s="20"/>
      <c r="CY118" s="21">
        <v>467</v>
      </c>
      <c r="CZ118" s="20"/>
      <c r="DA118" s="22">
        <v>1500</v>
      </c>
      <c r="DB118" s="20"/>
      <c r="DC118" s="21">
        <v>449</v>
      </c>
      <c r="DD118" s="20"/>
      <c r="DE118" s="20"/>
      <c r="DF118" s="20"/>
      <c r="DG118" s="20"/>
      <c r="DH118" s="20"/>
      <c r="DI118" s="21">
        <v>803</v>
      </c>
      <c r="DJ118" s="20"/>
      <c r="DK118" s="21">
        <v>754</v>
      </c>
      <c r="DL118" s="20"/>
      <c r="DM118" s="22">
        <v>1859</v>
      </c>
      <c r="DN118" s="20"/>
      <c r="DO118" s="21">
        <v>248</v>
      </c>
      <c r="DP118" s="20"/>
      <c r="DQ118" s="21">
        <v>53</v>
      </c>
      <c r="DR118" s="20"/>
      <c r="DS118" s="20"/>
      <c r="DT118" s="20"/>
      <c r="DU118" s="21">
        <v>519</v>
      </c>
      <c r="DV118" s="20"/>
      <c r="DW118" s="21">
        <v>937</v>
      </c>
      <c r="DX118" s="20"/>
      <c r="DY118" s="20"/>
      <c r="DZ118" s="20"/>
      <c r="EA118" s="21">
        <v>305</v>
      </c>
      <c r="EB118" s="20"/>
      <c r="EC118" s="21">
        <v>424</v>
      </c>
      <c r="ED118" s="20"/>
      <c r="EE118" s="21">
        <v>264</v>
      </c>
      <c r="EF118" s="20"/>
      <c r="EG118" s="21">
        <v>2</v>
      </c>
      <c r="EH118" s="20"/>
      <c r="EI118" s="21">
        <v>541</v>
      </c>
      <c r="EJ118" s="20"/>
      <c r="EK118" s="20"/>
      <c r="EL118" s="20"/>
      <c r="EM118" s="21">
        <v>307</v>
      </c>
      <c r="EN118" s="20"/>
      <c r="EO118" s="21">
        <v>754</v>
      </c>
      <c r="EP118" s="20"/>
      <c r="EQ118" s="20"/>
      <c r="ER118" s="20"/>
      <c r="ES118" s="21">
        <v>822</v>
      </c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</row>
    <row r="119" spans="1:201" ht="11.1" customHeight="1" x14ac:dyDescent="0.2">
      <c r="A119" s="19" t="s">
        <v>233</v>
      </c>
      <c r="B119" s="22">
        <v>1500</v>
      </c>
      <c r="C119" s="21">
        <v>266</v>
      </c>
      <c r="D119" s="20"/>
      <c r="E119" s="21">
        <v>519</v>
      </c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2">
        <v>30000</v>
      </c>
      <c r="R119" s="20"/>
      <c r="S119" s="22">
        <v>1379</v>
      </c>
      <c r="T119" s="20"/>
      <c r="U119" s="20"/>
      <c r="V119" s="20"/>
      <c r="W119" s="22">
        <v>1015</v>
      </c>
      <c r="X119" s="20"/>
      <c r="Y119" s="20"/>
      <c r="Z119" s="20"/>
      <c r="AA119" s="22">
        <v>1519</v>
      </c>
      <c r="AB119" s="20"/>
      <c r="AC119" s="22">
        <v>39698</v>
      </c>
      <c r="AD119" s="21">
        <v>400</v>
      </c>
      <c r="AE119" s="22">
        <v>6284</v>
      </c>
      <c r="AF119" s="20"/>
      <c r="AG119" s="22">
        <v>3544</v>
      </c>
      <c r="AH119" s="20"/>
      <c r="AI119" s="20"/>
      <c r="AJ119" s="20"/>
      <c r="AK119" s="22">
        <v>5872</v>
      </c>
      <c r="AL119" s="20"/>
      <c r="AM119" s="20"/>
      <c r="AN119" s="20"/>
      <c r="AO119" s="22">
        <v>8833</v>
      </c>
      <c r="AP119" s="20"/>
      <c r="AQ119" s="20"/>
      <c r="AR119" s="20"/>
      <c r="AS119" s="20"/>
      <c r="AT119" s="20"/>
      <c r="AU119" s="20"/>
      <c r="AV119" s="20"/>
      <c r="AW119" s="22">
        <v>16074</v>
      </c>
      <c r="AX119" s="20"/>
      <c r="AY119" s="21">
        <v>320</v>
      </c>
      <c r="AZ119" s="20"/>
      <c r="BA119" s="21">
        <v>125</v>
      </c>
      <c r="BB119" s="21">
        <v>80</v>
      </c>
      <c r="BC119" s="22">
        <v>2832</v>
      </c>
      <c r="BD119" s="20"/>
      <c r="BE119" s="22">
        <v>2138</v>
      </c>
      <c r="BF119" s="20"/>
      <c r="BG119" s="20"/>
      <c r="BH119" s="20"/>
      <c r="BI119" s="20"/>
      <c r="BJ119" s="20"/>
      <c r="BK119" s="21">
        <v>78</v>
      </c>
      <c r="BL119" s="20"/>
      <c r="BM119" s="20"/>
      <c r="BN119" s="20"/>
      <c r="BO119" s="22">
        <v>2486</v>
      </c>
      <c r="BP119" s="20"/>
      <c r="BQ119" s="22">
        <v>1166</v>
      </c>
      <c r="BR119" s="20"/>
      <c r="BS119" s="22">
        <v>5402</v>
      </c>
      <c r="BT119" s="20"/>
      <c r="BU119" s="20"/>
      <c r="BV119" s="20"/>
      <c r="BW119" s="20"/>
      <c r="BX119" s="20"/>
      <c r="BY119" s="20"/>
      <c r="BZ119" s="20"/>
      <c r="CA119" s="20"/>
      <c r="CB119" s="20"/>
      <c r="CC119" s="21">
        <v>461</v>
      </c>
      <c r="CD119" s="20"/>
      <c r="CE119" s="21">
        <v>338</v>
      </c>
      <c r="CF119" s="20"/>
      <c r="CG119" s="22">
        <v>1113</v>
      </c>
      <c r="CH119" s="20"/>
      <c r="CI119" s="21">
        <v>367</v>
      </c>
      <c r="CJ119" s="20"/>
      <c r="CK119" s="22">
        <v>1269</v>
      </c>
      <c r="CL119" s="20"/>
      <c r="CM119" s="22">
        <v>1678</v>
      </c>
      <c r="CN119" s="20"/>
      <c r="CO119" s="22">
        <v>4546</v>
      </c>
      <c r="CP119" s="20"/>
      <c r="CQ119" s="21">
        <v>828</v>
      </c>
      <c r="CR119" s="20"/>
      <c r="CS119" s="21">
        <v>598</v>
      </c>
      <c r="CT119" s="20"/>
      <c r="CU119" s="21">
        <v>506</v>
      </c>
      <c r="CV119" s="20"/>
      <c r="CW119" s="21">
        <v>844</v>
      </c>
      <c r="CX119" s="20"/>
      <c r="CY119" s="21">
        <v>777</v>
      </c>
      <c r="CZ119" s="20"/>
      <c r="DA119" s="22">
        <v>2345</v>
      </c>
      <c r="DB119" s="20"/>
      <c r="DC119" s="21">
        <v>857</v>
      </c>
      <c r="DD119" s="20"/>
      <c r="DE119" s="20"/>
      <c r="DF119" s="20"/>
      <c r="DG119" s="22">
        <v>2287</v>
      </c>
      <c r="DH119" s="20"/>
      <c r="DI119" s="21">
        <v>717</v>
      </c>
      <c r="DJ119" s="20"/>
      <c r="DK119" s="21">
        <v>412</v>
      </c>
      <c r="DL119" s="20"/>
      <c r="DM119" s="22">
        <v>3373</v>
      </c>
      <c r="DN119" s="20"/>
      <c r="DO119" s="20"/>
      <c r="DP119" s="20"/>
      <c r="DQ119" s="21">
        <v>812</v>
      </c>
      <c r="DR119" s="20"/>
      <c r="DS119" s="21">
        <v>391</v>
      </c>
      <c r="DT119" s="20"/>
      <c r="DU119" s="22">
        <v>1010</v>
      </c>
      <c r="DV119" s="20"/>
      <c r="DW119" s="22">
        <v>2443</v>
      </c>
      <c r="DX119" s="20"/>
      <c r="DY119" s="21">
        <v>898</v>
      </c>
      <c r="DZ119" s="20"/>
      <c r="EA119" s="21">
        <v>72</v>
      </c>
      <c r="EB119" s="20"/>
      <c r="EC119" s="22">
        <v>1568</v>
      </c>
      <c r="ED119" s="20"/>
      <c r="EE119" s="22">
        <v>3683</v>
      </c>
      <c r="EF119" s="20"/>
      <c r="EG119" s="22">
        <v>2093</v>
      </c>
      <c r="EH119" s="20"/>
      <c r="EI119" s="21">
        <v>166</v>
      </c>
      <c r="EJ119" s="20"/>
      <c r="EK119" s="22">
        <v>1459</v>
      </c>
      <c r="EL119" s="20"/>
      <c r="EM119" s="22">
        <v>2507</v>
      </c>
      <c r="EN119" s="20"/>
      <c r="EO119" s="22">
        <v>1642</v>
      </c>
      <c r="EP119" s="20"/>
      <c r="EQ119" s="21">
        <v>187</v>
      </c>
      <c r="ER119" s="20"/>
      <c r="ES119" s="22">
        <v>1045</v>
      </c>
      <c r="ET119" s="20"/>
      <c r="EU119" s="22">
        <v>1601</v>
      </c>
      <c r="EV119" s="20"/>
      <c r="EW119" s="21">
        <v>14</v>
      </c>
      <c r="EX119" s="20"/>
      <c r="EY119" s="21">
        <v>187</v>
      </c>
      <c r="EZ119" s="20"/>
      <c r="FA119" s="20"/>
      <c r="FB119" s="20"/>
      <c r="FC119" s="20"/>
      <c r="FD119" s="20"/>
      <c r="FE119" s="20"/>
      <c r="FF119" s="20"/>
      <c r="FG119" s="20"/>
      <c r="FH119" s="20"/>
      <c r="FI119" s="21">
        <v>27</v>
      </c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</row>
    <row r="120" spans="1:201" ht="11.1" customHeight="1" x14ac:dyDescent="0.2">
      <c r="A120" s="19" t="s">
        <v>216</v>
      </c>
      <c r="B120" s="20"/>
      <c r="C120" s="22">
        <v>1896</v>
      </c>
      <c r="D120" s="20"/>
      <c r="E120" s="22">
        <v>3468</v>
      </c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1">
        <v>4</v>
      </c>
      <c r="T120" s="22">
        <v>1500</v>
      </c>
      <c r="U120" s="22">
        <v>1644</v>
      </c>
      <c r="V120" s="20"/>
      <c r="W120" s="22">
        <v>1180</v>
      </c>
      <c r="X120" s="21">
        <v>500</v>
      </c>
      <c r="Y120" s="21">
        <v>102</v>
      </c>
      <c r="Z120" s="20"/>
      <c r="AA120" s="22">
        <v>1428</v>
      </c>
      <c r="AB120" s="20"/>
      <c r="AC120" s="20"/>
      <c r="AD120" s="20"/>
      <c r="AE120" s="22">
        <v>1484</v>
      </c>
      <c r="AF120" s="20"/>
      <c r="AG120" s="21">
        <v>685</v>
      </c>
      <c r="AH120" s="20"/>
      <c r="AI120" s="20"/>
      <c r="AJ120" s="20"/>
      <c r="AK120" s="21">
        <v>72</v>
      </c>
      <c r="AL120" s="20"/>
      <c r="AM120" s="20"/>
      <c r="AN120" s="20"/>
      <c r="AO120" s="22">
        <v>5525</v>
      </c>
      <c r="AP120" s="20"/>
      <c r="AQ120" s="20"/>
      <c r="AR120" s="20"/>
      <c r="AS120" s="20"/>
      <c r="AT120" s="20"/>
      <c r="AU120" s="20"/>
      <c r="AV120" s="20"/>
      <c r="AW120" s="21">
        <v>609</v>
      </c>
      <c r="AX120" s="20"/>
      <c r="AY120" s="21">
        <v>297</v>
      </c>
      <c r="AZ120" s="20"/>
      <c r="BA120" s="21">
        <v>627</v>
      </c>
      <c r="BB120" s="20"/>
      <c r="BC120" s="21">
        <v>156</v>
      </c>
      <c r="BD120" s="20"/>
      <c r="BE120" s="22">
        <v>1113</v>
      </c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2">
        <v>1496</v>
      </c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1">
        <v>353</v>
      </c>
      <c r="CH120" s="20"/>
      <c r="CI120" s="21">
        <v>2</v>
      </c>
      <c r="CJ120" s="20"/>
      <c r="CK120" s="20"/>
      <c r="CL120" s="20"/>
      <c r="CM120" s="21">
        <v>49</v>
      </c>
      <c r="CN120" s="20"/>
      <c r="CO120" s="21">
        <v>508</v>
      </c>
      <c r="CP120" s="20"/>
      <c r="CQ120" s="21">
        <v>164</v>
      </c>
      <c r="CR120" s="20"/>
      <c r="CS120" s="21">
        <v>90</v>
      </c>
      <c r="CT120" s="20"/>
      <c r="CU120" s="20"/>
      <c r="CV120" s="20"/>
      <c r="CW120" s="20"/>
      <c r="CX120" s="20"/>
      <c r="CY120" s="20"/>
      <c r="CZ120" s="20"/>
      <c r="DA120" s="21">
        <v>418</v>
      </c>
      <c r="DB120" s="20"/>
      <c r="DC120" s="20"/>
      <c r="DD120" s="20"/>
      <c r="DE120" s="20"/>
      <c r="DF120" s="20"/>
      <c r="DG120" s="20"/>
      <c r="DH120" s="20"/>
      <c r="DI120" s="20"/>
      <c r="DJ120" s="20"/>
      <c r="DK120" s="21">
        <v>385</v>
      </c>
      <c r="DL120" s="20"/>
      <c r="DM120" s="22">
        <v>1236</v>
      </c>
      <c r="DN120" s="20"/>
      <c r="DO120" s="20"/>
      <c r="DP120" s="20"/>
      <c r="DQ120" s="21">
        <v>4</v>
      </c>
      <c r="DR120" s="20"/>
      <c r="DS120" s="20"/>
      <c r="DT120" s="20"/>
      <c r="DU120" s="21">
        <v>484</v>
      </c>
      <c r="DV120" s="20"/>
      <c r="DW120" s="21">
        <v>461</v>
      </c>
      <c r="DX120" s="20"/>
      <c r="DY120" s="20"/>
      <c r="DZ120" s="20"/>
      <c r="EA120" s="21">
        <v>49</v>
      </c>
      <c r="EB120" s="20"/>
      <c r="EC120" s="21">
        <v>12</v>
      </c>
      <c r="ED120" s="20"/>
      <c r="EE120" s="21">
        <v>379</v>
      </c>
      <c r="EF120" s="20"/>
      <c r="EG120" s="20"/>
      <c r="EH120" s="20"/>
      <c r="EI120" s="20"/>
      <c r="EJ120" s="20"/>
      <c r="EK120" s="20"/>
      <c r="EL120" s="20"/>
      <c r="EM120" s="21">
        <v>191</v>
      </c>
      <c r="EN120" s="20"/>
      <c r="EO120" s="21">
        <v>814</v>
      </c>
      <c r="EP120" s="20"/>
      <c r="EQ120" s="20"/>
      <c r="ER120" s="20"/>
      <c r="ES120" s="21">
        <v>70</v>
      </c>
      <c r="ET120" s="20"/>
      <c r="EU120" s="22">
        <v>1101</v>
      </c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1">
        <v>16</v>
      </c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</row>
    <row r="121" spans="1:201" ht="11.1" customHeight="1" x14ac:dyDescent="0.2">
      <c r="A121" s="19" t="s">
        <v>244</v>
      </c>
      <c r="B121" s="20"/>
      <c r="C121" s="22">
        <v>1207</v>
      </c>
      <c r="D121" s="22">
        <v>4000</v>
      </c>
      <c r="E121" s="22">
        <v>21452</v>
      </c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1">
        <v>920</v>
      </c>
      <c r="T121" s="22">
        <v>3000</v>
      </c>
      <c r="U121" s="22">
        <v>8893</v>
      </c>
      <c r="V121" s="20"/>
      <c r="W121" s="20"/>
      <c r="X121" s="22">
        <v>1000</v>
      </c>
      <c r="Y121" s="22">
        <v>49070</v>
      </c>
      <c r="Z121" s="20"/>
      <c r="AA121" s="22">
        <v>3031</v>
      </c>
      <c r="AB121" s="20"/>
      <c r="AC121" s="20"/>
      <c r="AD121" s="20"/>
      <c r="AE121" s="22">
        <v>22186</v>
      </c>
      <c r="AF121" s="20"/>
      <c r="AG121" s="22">
        <v>16121</v>
      </c>
      <c r="AH121" s="20"/>
      <c r="AI121" s="20"/>
      <c r="AJ121" s="20"/>
      <c r="AK121" s="22">
        <v>4328</v>
      </c>
      <c r="AL121" s="20"/>
      <c r="AM121" s="22">
        <v>18529</v>
      </c>
      <c r="AN121" s="20"/>
      <c r="AO121" s="22">
        <v>13041</v>
      </c>
      <c r="AP121" s="20"/>
      <c r="AQ121" s="20"/>
      <c r="AR121" s="20"/>
      <c r="AS121" s="20"/>
      <c r="AT121" s="20"/>
      <c r="AU121" s="20"/>
      <c r="AV121" s="20"/>
      <c r="AW121" s="21">
        <v>123</v>
      </c>
      <c r="AX121" s="20"/>
      <c r="AY121" s="22">
        <v>10852</v>
      </c>
      <c r="AZ121" s="20"/>
      <c r="BA121" s="22">
        <v>6814</v>
      </c>
      <c r="BB121" s="20"/>
      <c r="BC121" s="20"/>
      <c r="BD121" s="20"/>
      <c r="BE121" s="22">
        <v>7495</v>
      </c>
      <c r="BF121" s="20"/>
      <c r="BG121" s="20"/>
      <c r="BH121" s="20"/>
      <c r="BI121" s="20"/>
      <c r="BJ121" s="20"/>
      <c r="BK121" s="20"/>
      <c r="BL121" s="20"/>
      <c r="BM121" s="20"/>
      <c r="BN121" s="20"/>
      <c r="BO121" s="22">
        <v>3749</v>
      </c>
      <c r="BP121" s="20"/>
      <c r="BQ121" s="22">
        <v>5763</v>
      </c>
      <c r="BR121" s="20"/>
      <c r="BS121" s="22">
        <v>8333</v>
      </c>
      <c r="BT121" s="20"/>
      <c r="BU121" s="20"/>
      <c r="BV121" s="20"/>
      <c r="BW121" s="20"/>
      <c r="BX121" s="20"/>
      <c r="BY121" s="20"/>
      <c r="BZ121" s="20"/>
      <c r="CA121" s="20"/>
      <c r="CB121" s="20"/>
      <c r="CC121" s="22">
        <v>1883</v>
      </c>
      <c r="CD121" s="20"/>
      <c r="CE121" s="22">
        <v>2414</v>
      </c>
      <c r="CF121" s="20"/>
      <c r="CG121" s="22">
        <v>2644</v>
      </c>
      <c r="CH121" s="20"/>
      <c r="CI121" s="22">
        <v>1187</v>
      </c>
      <c r="CJ121" s="20"/>
      <c r="CK121" s="22">
        <v>2654</v>
      </c>
      <c r="CL121" s="20"/>
      <c r="CM121" s="22">
        <v>3306</v>
      </c>
      <c r="CN121" s="20"/>
      <c r="CO121" s="22">
        <v>5950</v>
      </c>
      <c r="CP121" s="20"/>
      <c r="CQ121" s="21">
        <v>543</v>
      </c>
      <c r="CR121" s="20"/>
      <c r="CS121" s="22">
        <v>1984</v>
      </c>
      <c r="CT121" s="20"/>
      <c r="CU121" s="22">
        <v>4314</v>
      </c>
      <c r="CV121" s="20"/>
      <c r="CW121" s="21">
        <v>945</v>
      </c>
      <c r="CX121" s="20"/>
      <c r="CY121" s="22">
        <v>1154</v>
      </c>
      <c r="CZ121" s="20"/>
      <c r="DA121" s="22">
        <v>4464</v>
      </c>
      <c r="DB121" s="20"/>
      <c r="DC121" s="21">
        <v>338</v>
      </c>
      <c r="DD121" s="20"/>
      <c r="DE121" s="22">
        <v>2509</v>
      </c>
      <c r="DF121" s="20"/>
      <c r="DG121" s="22">
        <v>4060</v>
      </c>
      <c r="DH121" s="20"/>
      <c r="DI121" s="22">
        <v>2687</v>
      </c>
      <c r="DJ121" s="20"/>
      <c r="DK121" s="22">
        <v>1929</v>
      </c>
      <c r="DL121" s="20"/>
      <c r="DM121" s="22">
        <v>9341</v>
      </c>
      <c r="DN121" s="20"/>
      <c r="DO121" s="22">
        <v>2603</v>
      </c>
      <c r="DP121" s="20"/>
      <c r="DQ121" s="22">
        <v>1877</v>
      </c>
      <c r="DR121" s="20"/>
      <c r="DS121" s="22">
        <v>3601</v>
      </c>
      <c r="DT121" s="20"/>
      <c r="DU121" s="22">
        <v>2621</v>
      </c>
      <c r="DV121" s="20"/>
      <c r="DW121" s="22">
        <v>4911</v>
      </c>
      <c r="DX121" s="20"/>
      <c r="DY121" s="21">
        <v>912</v>
      </c>
      <c r="DZ121" s="20"/>
      <c r="EA121" s="21">
        <v>476</v>
      </c>
      <c r="EB121" s="20"/>
      <c r="EC121" s="22">
        <v>6298</v>
      </c>
      <c r="ED121" s="20"/>
      <c r="EE121" s="22">
        <v>8239</v>
      </c>
      <c r="EF121" s="20"/>
      <c r="EG121" s="21">
        <v>533</v>
      </c>
      <c r="EH121" s="20"/>
      <c r="EI121" s="22">
        <v>1416</v>
      </c>
      <c r="EJ121" s="20"/>
      <c r="EK121" s="22">
        <v>2619</v>
      </c>
      <c r="EL121" s="20"/>
      <c r="EM121" s="22">
        <v>2011</v>
      </c>
      <c r="EN121" s="20"/>
      <c r="EO121" s="22">
        <v>4404</v>
      </c>
      <c r="EP121" s="20"/>
      <c r="EQ121" s="22">
        <v>1008</v>
      </c>
      <c r="ER121" s="20"/>
      <c r="ES121" s="21">
        <v>732</v>
      </c>
      <c r="ET121" s="20"/>
      <c r="EU121" s="22">
        <v>3966</v>
      </c>
      <c r="EV121" s="20"/>
      <c r="EW121" s="22">
        <v>1750</v>
      </c>
      <c r="EX121" s="20"/>
      <c r="EY121" s="21">
        <v>242</v>
      </c>
      <c r="EZ121" s="20"/>
      <c r="FA121" s="20"/>
      <c r="FB121" s="20"/>
      <c r="FC121" s="20"/>
      <c r="FD121" s="20"/>
      <c r="FE121" s="20"/>
      <c r="FF121" s="20"/>
      <c r="FG121" s="20"/>
      <c r="FH121" s="20"/>
      <c r="FI121" s="21">
        <v>102</v>
      </c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2">
        <v>1683</v>
      </c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</row>
    <row r="122" spans="1:201" ht="21.95" customHeight="1" x14ac:dyDescent="0.2">
      <c r="A122" s="19" t="s">
        <v>245</v>
      </c>
      <c r="B122" s="20"/>
      <c r="C122" s="22">
        <v>4591</v>
      </c>
      <c r="D122" s="20"/>
      <c r="E122" s="22">
        <v>2279</v>
      </c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1">
        <v>973</v>
      </c>
      <c r="T122" s="20"/>
      <c r="U122" s="20"/>
      <c r="V122" s="20"/>
      <c r="W122" s="22">
        <v>5234</v>
      </c>
      <c r="X122" s="20"/>
      <c r="Y122" s="20"/>
      <c r="Z122" s="20"/>
      <c r="AA122" s="22">
        <v>5630</v>
      </c>
      <c r="AB122" s="20"/>
      <c r="AC122" s="20"/>
      <c r="AD122" s="20"/>
      <c r="AE122" s="22">
        <v>7050</v>
      </c>
      <c r="AF122" s="20"/>
      <c r="AG122" s="22">
        <v>7796</v>
      </c>
      <c r="AH122" s="20"/>
      <c r="AI122" s="20"/>
      <c r="AJ122" s="20"/>
      <c r="AK122" s="22">
        <v>8235</v>
      </c>
      <c r="AL122" s="20"/>
      <c r="AM122" s="20"/>
      <c r="AN122" s="20"/>
      <c r="AO122" s="22">
        <v>8928</v>
      </c>
      <c r="AP122" s="20"/>
      <c r="AQ122" s="20"/>
      <c r="AR122" s="20"/>
      <c r="AS122" s="20"/>
      <c r="AT122" s="20"/>
      <c r="AU122" s="20"/>
      <c r="AV122" s="20"/>
      <c r="AW122" s="22">
        <v>1068</v>
      </c>
      <c r="AX122" s="20"/>
      <c r="AY122" s="22">
        <v>1697</v>
      </c>
      <c r="AZ122" s="20"/>
      <c r="BA122" s="22">
        <v>4154</v>
      </c>
      <c r="BB122" s="20"/>
      <c r="BC122" s="22">
        <v>4538</v>
      </c>
      <c r="BD122" s="20"/>
      <c r="BE122" s="22">
        <v>3048</v>
      </c>
      <c r="BF122" s="20"/>
      <c r="BG122" s="20"/>
      <c r="BH122" s="20"/>
      <c r="BI122" s="20"/>
      <c r="BJ122" s="20"/>
      <c r="BK122" s="22">
        <v>2408</v>
      </c>
      <c r="BL122" s="20"/>
      <c r="BM122" s="20"/>
      <c r="BN122" s="20"/>
      <c r="BO122" s="22">
        <v>1863</v>
      </c>
      <c r="BP122" s="20"/>
      <c r="BQ122" s="22">
        <v>2713</v>
      </c>
      <c r="BR122" s="20"/>
      <c r="BS122" s="21">
        <v>289</v>
      </c>
      <c r="BT122" s="20"/>
      <c r="BU122" s="20"/>
      <c r="BV122" s="20"/>
      <c r="BW122" s="20"/>
      <c r="BX122" s="20"/>
      <c r="BY122" s="20"/>
      <c r="BZ122" s="20"/>
      <c r="CA122" s="20"/>
      <c r="CB122" s="20"/>
      <c r="CC122" s="22">
        <v>1668</v>
      </c>
      <c r="CD122" s="20"/>
      <c r="CE122" s="22">
        <v>1017</v>
      </c>
      <c r="CF122" s="20"/>
      <c r="CG122" s="22">
        <v>1820</v>
      </c>
      <c r="CH122" s="20"/>
      <c r="CI122" s="22">
        <v>1244</v>
      </c>
      <c r="CJ122" s="20"/>
      <c r="CK122" s="22">
        <v>1605</v>
      </c>
      <c r="CL122" s="20"/>
      <c r="CM122" s="21">
        <v>912</v>
      </c>
      <c r="CN122" s="20"/>
      <c r="CO122" s="22">
        <v>1529</v>
      </c>
      <c r="CP122" s="20"/>
      <c r="CQ122" s="21">
        <v>685</v>
      </c>
      <c r="CR122" s="20"/>
      <c r="CS122" s="21">
        <v>154</v>
      </c>
      <c r="CT122" s="20"/>
      <c r="CU122" s="21">
        <v>961</v>
      </c>
      <c r="CV122" s="20"/>
      <c r="CW122" s="21">
        <v>629</v>
      </c>
      <c r="CX122" s="20"/>
      <c r="CY122" s="21">
        <v>697</v>
      </c>
      <c r="CZ122" s="20"/>
      <c r="DA122" s="22">
        <v>2123</v>
      </c>
      <c r="DB122" s="20"/>
      <c r="DC122" s="21">
        <v>312</v>
      </c>
      <c r="DD122" s="20"/>
      <c r="DE122" s="22">
        <v>1006</v>
      </c>
      <c r="DF122" s="20"/>
      <c r="DG122" s="22">
        <v>2601</v>
      </c>
      <c r="DH122" s="20"/>
      <c r="DI122" s="21">
        <v>445</v>
      </c>
      <c r="DJ122" s="20"/>
      <c r="DK122" s="21">
        <v>342</v>
      </c>
      <c r="DL122" s="20"/>
      <c r="DM122" s="22">
        <v>2884</v>
      </c>
      <c r="DN122" s="20"/>
      <c r="DO122" s="21">
        <v>976</v>
      </c>
      <c r="DP122" s="20"/>
      <c r="DQ122" s="21">
        <v>92</v>
      </c>
      <c r="DR122" s="20"/>
      <c r="DS122" s="22">
        <v>1693</v>
      </c>
      <c r="DT122" s="20"/>
      <c r="DU122" s="21">
        <v>926</v>
      </c>
      <c r="DV122" s="20"/>
      <c r="DW122" s="22">
        <v>1310</v>
      </c>
      <c r="DX122" s="20"/>
      <c r="DY122" s="21">
        <v>176</v>
      </c>
      <c r="DZ122" s="20"/>
      <c r="EA122" s="21">
        <v>518</v>
      </c>
      <c r="EB122" s="20"/>
      <c r="EC122" s="22">
        <v>2127</v>
      </c>
      <c r="ED122" s="20"/>
      <c r="EE122" s="22">
        <v>3841</v>
      </c>
      <c r="EF122" s="20"/>
      <c r="EG122" s="22">
        <v>1619</v>
      </c>
      <c r="EH122" s="20"/>
      <c r="EI122" s="21">
        <v>646</v>
      </c>
      <c r="EJ122" s="20"/>
      <c r="EK122" s="22">
        <v>1260</v>
      </c>
      <c r="EL122" s="20"/>
      <c r="EM122" s="21">
        <v>598</v>
      </c>
      <c r="EN122" s="20"/>
      <c r="EO122" s="21">
        <v>607</v>
      </c>
      <c r="EP122" s="20"/>
      <c r="EQ122" s="21">
        <v>625</v>
      </c>
      <c r="ER122" s="20"/>
      <c r="ES122" s="22">
        <v>1658</v>
      </c>
      <c r="ET122" s="20"/>
      <c r="EU122" s="22">
        <v>1543</v>
      </c>
      <c r="EV122" s="20"/>
      <c r="EW122" s="21">
        <v>291</v>
      </c>
      <c r="EX122" s="20"/>
      <c r="EY122" s="21">
        <v>414</v>
      </c>
      <c r="EZ122" s="20"/>
      <c r="FA122" s="20"/>
      <c r="FB122" s="20"/>
      <c r="FC122" s="20"/>
      <c r="FD122" s="20"/>
      <c r="FE122" s="20"/>
      <c r="FF122" s="20"/>
      <c r="FG122" s="21">
        <v>4</v>
      </c>
      <c r="FH122" s="20"/>
      <c r="FI122" s="21">
        <v>59</v>
      </c>
      <c r="FJ122" s="20"/>
      <c r="FK122" s="21">
        <v>2</v>
      </c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</row>
    <row r="123" spans="1:201" ht="11.1" customHeight="1" x14ac:dyDescent="0.2">
      <c r="A123" s="19" t="s">
        <v>207</v>
      </c>
      <c r="B123" s="20"/>
      <c r="C123" s="22">
        <v>13539</v>
      </c>
      <c r="D123" s="20"/>
      <c r="E123" s="22">
        <v>1738</v>
      </c>
      <c r="F123" s="20"/>
      <c r="G123" s="20"/>
      <c r="H123" s="20"/>
      <c r="I123" s="20"/>
      <c r="J123" s="21">
        <v>500</v>
      </c>
      <c r="K123" s="20"/>
      <c r="L123" s="20"/>
      <c r="M123" s="20"/>
      <c r="N123" s="20"/>
      <c r="O123" s="20"/>
      <c r="P123" s="20"/>
      <c r="Q123" s="20"/>
      <c r="R123" s="20"/>
      <c r="S123" s="21">
        <v>492</v>
      </c>
      <c r="T123" s="20"/>
      <c r="U123" s="20"/>
      <c r="V123" s="20"/>
      <c r="W123" s="22">
        <v>8233</v>
      </c>
      <c r="X123" s="20"/>
      <c r="Y123" s="20"/>
      <c r="Z123" s="20"/>
      <c r="AA123" s="22">
        <v>8638</v>
      </c>
      <c r="AB123" s="20"/>
      <c r="AC123" s="20"/>
      <c r="AD123" s="20"/>
      <c r="AE123" s="22">
        <v>9356</v>
      </c>
      <c r="AF123" s="20"/>
      <c r="AG123" s="22">
        <v>10540</v>
      </c>
      <c r="AH123" s="20"/>
      <c r="AI123" s="20"/>
      <c r="AJ123" s="20"/>
      <c r="AK123" s="22">
        <v>14065</v>
      </c>
      <c r="AL123" s="20"/>
      <c r="AM123" s="20"/>
      <c r="AN123" s="20"/>
      <c r="AO123" s="22">
        <v>12494</v>
      </c>
      <c r="AP123" s="20"/>
      <c r="AQ123" s="20"/>
      <c r="AR123" s="20"/>
      <c r="AS123" s="20"/>
      <c r="AT123" s="20"/>
      <c r="AU123" s="20"/>
      <c r="AV123" s="20"/>
      <c r="AW123" s="22">
        <v>1750</v>
      </c>
      <c r="AX123" s="20"/>
      <c r="AY123" s="22">
        <v>5331</v>
      </c>
      <c r="AZ123" s="20"/>
      <c r="BA123" s="22">
        <v>3595</v>
      </c>
      <c r="BB123" s="21">
        <v>200</v>
      </c>
      <c r="BC123" s="22">
        <v>3984</v>
      </c>
      <c r="BD123" s="20"/>
      <c r="BE123" s="22">
        <v>3914</v>
      </c>
      <c r="BF123" s="20"/>
      <c r="BG123" s="20"/>
      <c r="BH123" s="20"/>
      <c r="BI123" s="20"/>
      <c r="BJ123" s="20"/>
      <c r="BK123" s="22">
        <v>2666</v>
      </c>
      <c r="BL123" s="20"/>
      <c r="BM123" s="20"/>
      <c r="BN123" s="20"/>
      <c r="BO123" s="22">
        <v>1640</v>
      </c>
      <c r="BP123" s="20"/>
      <c r="BQ123" s="22">
        <v>4031</v>
      </c>
      <c r="BR123" s="20"/>
      <c r="BS123" s="22">
        <v>2164</v>
      </c>
      <c r="BT123" s="20"/>
      <c r="BU123" s="20"/>
      <c r="BV123" s="20"/>
      <c r="BW123" s="20"/>
      <c r="BX123" s="20"/>
      <c r="BY123" s="20"/>
      <c r="BZ123" s="20"/>
      <c r="CA123" s="20"/>
      <c r="CB123" s="20"/>
      <c r="CC123" s="22">
        <v>1314</v>
      </c>
      <c r="CD123" s="20"/>
      <c r="CE123" s="21">
        <v>541</v>
      </c>
      <c r="CF123" s="20"/>
      <c r="CG123" s="22">
        <v>1635</v>
      </c>
      <c r="CH123" s="20"/>
      <c r="CI123" s="22">
        <v>1398</v>
      </c>
      <c r="CJ123" s="20"/>
      <c r="CK123" s="22">
        <v>2246</v>
      </c>
      <c r="CL123" s="20"/>
      <c r="CM123" s="22">
        <v>3160</v>
      </c>
      <c r="CN123" s="20"/>
      <c r="CO123" s="22">
        <v>7913</v>
      </c>
      <c r="CP123" s="20"/>
      <c r="CQ123" s="22">
        <v>1488</v>
      </c>
      <c r="CR123" s="20"/>
      <c r="CS123" s="21">
        <v>205</v>
      </c>
      <c r="CT123" s="20"/>
      <c r="CU123" s="22">
        <v>1258</v>
      </c>
      <c r="CV123" s="20"/>
      <c r="CW123" s="21">
        <v>289</v>
      </c>
      <c r="CX123" s="20"/>
      <c r="CY123" s="22">
        <v>2800</v>
      </c>
      <c r="CZ123" s="20"/>
      <c r="DA123" s="22">
        <v>4304</v>
      </c>
      <c r="DB123" s="20"/>
      <c r="DC123" s="21">
        <v>933</v>
      </c>
      <c r="DD123" s="20"/>
      <c r="DE123" s="22">
        <v>1180</v>
      </c>
      <c r="DF123" s="20"/>
      <c r="DG123" s="22">
        <v>2681</v>
      </c>
      <c r="DH123" s="20"/>
      <c r="DI123" s="22">
        <v>1289</v>
      </c>
      <c r="DJ123" s="20"/>
      <c r="DK123" s="22">
        <v>1599</v>
      </c>
      <c r="DL123" s="20"/>
      <c r="DM123" s="22">
        <v>4839</v>
      </c>
      <c r="DN123" s="20"/>
      <c r="DO123" s="22">
        <v>1857</v>
      </c>
      <c r="DP123" s="20"/>
      <c r="DQ123" s="22">
        <v>1162</v>
      </c>
      <c r="DR123" s="20"/>
      <c r="DS123" s="22">
        <v>1877</v>
      </c>
      <c r="DT123" s="20"/>
      <c r="DU123" s="22">
        <v>2482</v>
      </c>
      <c r="DV123" s="20"/>
      <c r="DW123" s="22">
        <v>1994</v>
      </c>
      <c r="DX123" s="20"/>
      <c r="DY123" s="21">
        <v>791</v>
      </c>
      <c r="DZ123" s="20"/>
      <c r="EA123" s="21">
        <v>535</v>
      </c>
      <c r="EB123" s="20"/>
      <c r="EC123" s="22">
        <v>2068</v>
      </c>
      <c r="ED123" s="20"/>
      <c r="EE123" s="22">
        <v>4345</v>
      </c>
      <c r="EF123" s="20"/>
      <c r="EG123" s="22">
        <v>1355</v>
      </c>
      <c r="EH123" s="20"/>
      <c r="EI123" s="21">
        <v>551</v>
      </c>
      <c r="EJ123" s="20"/>
      <c r="EK123" s="22">
        <v>2306</v>
      </c>
      <c r="EL123" s="20"/>
      <c r="EM123" s="22">
        <v>2410</v>
      </c>
      <c r="EN123" s="20"/>
      <c r="EO123" s="22">
        <v>1355</v>
      </c>
      <c r="EP123" s="20"/>
      <c r="EQ123" s="21">
        <v>687</v>
      </c>
      <c r="ER123" s="20"/>
      <c r="ES123" s="21">
        <v>510</v>
      </c>
      <c r="ET123" s="20"/>
      <c r="EU123" s="22">
        <v>1248</v>
      </c>
      <c r="EV123" s="20"/>
      <c r="EW123" s="21">
        <v>980</v>
      </c>
      <c r="EX123" s="20"/>
      <c r="EY123" s="22">
        <v>1310</v>
      </c>
      <c r="EZ123" s="20"/>
      <c r="FA123" s="20"/>
      <c r="FB123" s="20"/>
      <c r="FC123" s="20"/>
      <c r="FD123" s="20"/>
      <c r="FE123" s="20"/>
      <c r="FF123" s="20"/>
      <c r="FG123" s="20"/>
      <c r="FH123" s="20"/>
      <c r="FI123" s="21">
        <v>6</v>
      </c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</row>
    <row r="124" spans="1:201" ht="11.1" customHeight="1" x14ac:dyDescent="0.2">
      <c r="A124" s="19" t="s">
        <v>236</v>
      </c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2">
        <v>6200</v>
      </c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</row>
    <row r="125" spans="1:201" ht="11.1" customHeight="1" x14ac:dyDescent="0.2">
      <c r="A125" s="19" t="s">
        <v>237</v>
      </c>
      <c r="B125" s="20"/>
      <c r="C125" s="21">
        <v>502</v>
      </c>
      <c r="D125" s="20"/>
      <c r="E125" s="22">
        <v>1133</v>
      </c>
      <c r="F125" s="20"/>
      <c r="G125" s="20"/>
      <c r="H125" s="20"/>
      <c r="I125" s="22">
        <v>78737</v>
      </c>
      <c r="J125" s="20"/>
      <c r="K125" s="20"/>
      <c r="L125" s="20"/>
      <c r="M125" s="20"/>
      <c r="N125" s="20"/>
      <c r="O125" s="20"/>
      <c r="P125" s="20"/>
      <c r="Q125" s="20"/>
      <c r="R125" s="20"/>
      <c r="S125" s="22">
        <v>5718</v>
      </c>
      <c r="T125" s="20"/>
      <c r="U125" s="20"/>
      <c r="V125" s="20"/>
      <c r="W125" s="22">
        <v>10364</v>
      </c>
      <c r="X125" s="20"/>
      <c r="Y125" s="22">
        <v>1332</v>
      </c>
      <c r="Z125" s="20"/>
      <c r="AA125" s="22">
        <v>9848</v>
      </c>
      <c r="AB125" s="20"/>
      <c r="AC125" s="20"/>
      <c r="AD125" s="20"/>
      <c r="AE125" s="22">
        <v>62710</v>
      </c>
      <c r="AF125" s="20"/>
      <c r="AG125" s="22">
        <v>19947</v>
      </c>
      <c r="AH125" s="20"/>
      <c r="AI125" s="20"/>
      <c r="AJ125" s="20"/>
      <c r="AK125" s="22">
        <v>29293</v>
      </c>
      <c r="AL125" s="20"/>
      <c r="AM125" s="21">
        <v>326</v>
      </c>
      <c r="AN125" s="20"/>
      <c r="AO125" s="22">
        <v>1453</v>
      </c>
      <c r="AP125" s="20"/>
      <c r="AQ125" s="22">
        <v>1787</v>
      </c>
      <c r="AR125" s="20"/>
      <c r="AS125" s="22">
        <v>29589</v>
      </c>
      <c r="AT125" s="20"/>
      <c r="AU125" s="22">
        <v>68145</v>
      </c>
      <c r="AV125" s="20"/>
      <c r="AW125" s="21">
        <v>726</v>
      </c>
      <c r="AX125" s="20"/>
      <c r="AY125" s="22">
        <v>9423</v>
      </c>
      <c r="AZ125" s="20"/>
      <c r="BA125" s="22">
        <v>1185</v>
      </c>
      <c r="BB125" s="20"/>
      <c r="BC125" s="20"/>
      <c r="BD125" s="20"/>
      <c r="BE125" s="22">
        <v>16500</v>
      </c>
      <c r="BF125" s="20"/>
      <c r="BG125" s="22">
        <v>81711</v>
      </c>
      <c r="BH125" s="20"/>
      <c r="BI125" s="20"/>
      <c r="BJ125" s="20"/>
      <c r="BK125" s="20"/>
      <c r="BL125" s="20"/>
      <c r="BM125" s="22">
        <v>69725</v>
      </c>
      <c r="BN125" s="20"/>
      <c r="BO125" s="22">
        <v>21530</v>
      </c>
      <c r="BP125" s="20"/>
      <c r="BQ125" s="21">
        <v>648</v>
      </c>
      <c r="BR125" s="20"/>
      <c r="BS125" s="22">
        <v>7977</v>
      </c>
      <c r="BT125" s="20"/>
      <c r="BU125" s="22">
        <v>39989</v>
      </c>
      <c r="BV125" s="20"/>
      <c r="BW125" s="20"/>
      <c r="BX125" s="20"/>
      <c r="BY125" s="20"/>
      <c r="BZ125" s="20"/>
      <c r="CA125" s="20"/>
      <c r="CB125" s="20"/>
      <c r="CC125" s="22">
        <v>14615</v>
      </c>
      <c r="CD125" s="20"/>
      <c r="CE125" s="22">
        <v>5714</v>
      </c>
      <c r="CF125" s="20"/>
      <c r="CG125" s="22">
        <v>9739</v>
      </c>
      <c r="CH125" s="20"/>
      <c r="CI125" s="22">
        <v>7747</v>
      </c>
      <c r="CJ125" s="20"/>
      <c r="CK125" s="21">
        <v>2</v>
      </c>
      <c r="CL125" s="20"/>
      <c r="CM125" s="22">
        <v>12051</v>
      </c>
      <c r="CN125" s="20"/>
      <c r="CO125" s="22">
        <v>20778</v>
      </c>
      <c r="CP125" s="20"/>
      <c r="CQ125" s="22">
        <v>3605</v>
      </c>
      <c r="CR125" s="20"/>
      <c r="CS125" s="22">
        <v>5238</v>
      </c>
      <c r="CT125" s="20"/>
      <c r="CU125" s="22">
        <v>7558</v>
      </c>
      <c r="CV125" s="20"/>
      <c r="CW125" s="22">
        <v>6491</v>
      </c>
      <c r="CX125" s="20"/>
      <c r="CY125" s="22">
        <v>7720</v>
      </c>
      <c r="CZ125" s="20"/>
      <c r="DA125" s="22">
        <v>17095</v>
      </c>
      <c r="DB125" s="20"/>
      <c r="DC125" s="22">
        <v>4255</v>
      </c>
      <c r="DD125" s="20"/>
      <c r="DE125" s="22">
        <v>1781</v>
      </c>
      <c r="DF125" s="20"/>
      <c r="DG125" s="22">
        <v>10530</v>
      </c>
      <c r="DH125" s="20"/>
      <c r="DI125" s="22">
        <v>11120</v>
      </c>
      <c r="DJ125" s="20"/>
      <c r="DK125" s="22">
        <v>12528</v>
      </c>
      <c r="DL125" s="20"/>
      <c r="DM125" s="22">
        <v>42252</v>
      </c>
      <c r="DN125" s="20"/>
      <c r="DO125" s="22">
        <v>26571</v>
      </c>
      <c r="DP125" s="20"/>
      <c r="DQ125" s="22">
        <v>10036</v>
      </c>
      <c r="DR125" s="20"/>
      <c r="DS125" s="22">
        <v>4761</v>
      </c>
      <c r="DT125" s="20"/>
      <c r="DU125" s="22">
        <v>12446</v>
      </c>
      <c r="DV125" s="20"/>
      <c r="DW125" s="22">
        <v>15971</v>
      </c>
      <c r="DX125" s="20"/>
      <c r="DY125" s="22">
        <v>1504</v>
      </c>
      <c r="DZ125" s="20"/>
      <c r="EA125" s="22">
        <v>6116</v>
      </c>
      <c r="EB125" s="20"/>
      <c r="EC125" s="22">
        <v>16379</v>
      </c>
      <c r="ED125" s="20"/>
      <c r="EE125" s="22">
        <v>34874</v>
      </c>
      <c r="EF125" s="20"/>
      <c r="EG125" s="22">
        <v>7897</v>
      </c>
      <c r="EH125" s="20"/>
      <c r="EI125" s="22">
        <v>10014</v>
      </c>
      <c r="EJ125" s="20"/>
      <c r="EK125" s="22">
        <v>9753</v>
      </c>
      <c r="EL125" s="20"/>
      <c r="EM125" s="22">
        <v>6683</v>
      </c>
      <c r="EN125" s="20"/>
      <c r="EO125" s="22">
        <v>5704</v>
      </c>
      <c r="EP125" s="20"/>
      <c r="EQ125" s="22">
        <v>1832</v>
      </c>
      <c r="ER125" s="20"/>
      <c r="ES125" s="22">
        <v>7630</v>
      </c>
      <c r="ET125" s="20"/>
      <c r="EU125" s="22">
        <v>14490</v>
      </c>
      <c r="EV125" s="20"/>
      <c r="EW125" s="22">
        <v>4335</v>
      </c>
      <c r="EX125" s="20"/>
      <c r="EY125" s="22">
        <v>1517</v>
      </c>
      <c r="EZ125" s="20"/>
      <c r="FA125" s="20"/>
      <c r="FB125" s="20"/>
      <c r="FC125" s="20"/>
      <c r="FD125" s="20"/>
      <c r="FE125" s="20"/>
      <c r="FF125" s="20"/>
      <c r="FG125" s="20"/>
      <c r="FH125" s="20"/>
      <c r="FI125" s="22">
        <v>4550</v>
      </c>
      <c r="FJ125" s="20"/>
      <c r="FK125" s="20"/>
      <c r="FL125" s="20"/>
      <c r="FM125" s="22">
        <v>2982</v>
      </c>
      <c r="FN125" s="20"/>
      <c r="FO125" s="22">
        <v>14819</v>
      </c>
      <c r="FP125" s="20"/>
      <c r="FQ125" s="21">
        <v>709</v>
      </c>
      <c r="FR125" s="20"/>
      <c r="FS125" s="22">
        <v>2861</v>
      </c>
      <c r="FT125" s="20"/>
      <c r="FU125" s="22">
        <v>5415</v>
      </c>
      <c r="FV125" s="20"/>
      <c r="FW125" s="22">
        <v>9880</v>
      </c>
      <c r="FX125" s="20"/>
      <c r="FY125" s="20"/>
      <c r="FZ125" s="20"/>
      <c r="GA125" s="20"/>
      <c r="GB125" s="20"/>
      <c r="GC125" s="20"/>
      <c r="GD125" s="20"/>
      <c r="GE125" s="20"/>
      <c r="GF125" s="20"/>
      <c r="GG125" s="22">
        <v>4699</v>
      </c>
      <c r="GH125" s="20"/>
      <c r="GI125" s="22">
        <v>1551</v>
      </c>
      <c r="GJ125" s="20"/>
      <c r="GK125" s="22">
        <v>4738</v>
      </c>
      <c r="GL125" s="20"/>
      <c r="GM125" s="22">
        <v>5167</v>
      </c>
      <c r="GN125" s="20"/>
      <c r="GO125" s="22">
        <v>6064</v>
      </c>
      <c r="GP125" s="20"/>
      <c r="GQ125" s="22">
        <v>5613</v>
      </c>
      <c r="GR125" s="20"/>
      <c r="GS125" s="21">
        <v>51</v>
      </c>
    </row>
    <row r="126" spans="1:201" ht="11.1" customHeight="1" x14ac:dyDescent="0.2">
      <c r="A126" s="19" t="s">
        <v>238</v>
      </c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2">
        <v>4277</v>
      </c>
      <c r="AB126" s="20"/>
      <c r="AC126" s="20"/>
      <c r="AD126" s="20"/>
      <c r="AE126" s="21">
        <v>2</v>
      </c>
      <c r="AF126" s="20"/>
      <c r="AG126" s="20"/>
      <c r="AH126" s="20"/>
      <c r="AI126" s="20"/>
      <c r="AJ126" s="20"/>
      <c r="AK126" s="22">
        <v>17254</v>
      </c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1">
        <v>4</v>
      </c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1">
        <v>150</v>
      </c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</row>
    <row r="127" spans="1:201" ht="11.1" customHeight="1" x14ac:dyDescent="0.2">
      <c r="A127" s="19" t="s">
        <v>246</v>
      </c>
      <c r="B127" s="20"/>
      <c r="C127" s="20"/>
      <c r="D127" s="20"/>
      <c r="E127" s="20"/>
      <c r="F127" s="22">
        <v>3000</v>
      </c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2">
        <v>1500</v>
      </c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1">
        <v>850</v>
      </c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</row>
    <row r="128" spans="1:201" ht="11.1" customHeight="1" x14ac:dyDescent="0.2">
      <c r="A128" s="19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</row>
    <row r="129" spans="1:201" s="18" customFormat="1" ht="11.1" customHeight="1" x14ac:dyDescent="0.2">
      <c r="A129" s="14" t="s">
        <v>247</v>
      </c>
      <c r="B129" s="16"/>
      <c r="C129" s="17">
        <v>400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5">
        <v>8276</v>
      </c>
      <c r="BP129" s="16"/>
      <c r="BQ129" s="15">
        <v>8384</v>
      </c>
      <c r="BR129" s="16"/>
      <c r="BS129" s="15">
        <v>12971</v>
      </c>
      <c r="BT129" s="16"/>
      <c r="BU129" s="16"/>
      <c r="BV129" s="16"/>
      <c r="BW129" s="15">
        <v>3309</v>
      </c>
      <c r="BX129" s="16"/>
      <c r="BY129" s="16"/>
      <c r="BZ129" s="16"/>
      <c r="CA129" s="15">
        <v>1307</v>
      </c>
      <c r="CB129" s="16"/>
      <c r="CC129" s="15">
        <v>9099</v>
      </c>
      <c r="CD129" s="16"/>
      <c r="CE129" s="15">
        <v>7527</v>
      </c>
      <c r="CF129" s="16"/>
      <c r="CG129" s="15">
        <v>7569</v>
      </c>
      <c r="CH129" s="16"/>
      <c r="CI129" s="15">
        <v>4712</v>
      </c>
      <c r="CJ129" s="16"/>
      <c r="CK129" s="15">
        <v>6184</v>
      </c>
      <c r="CL129" s="16"/>
      <c r="CM129" s="15">
        <v>4987</v>
      </c>
      <c r="CN129" s="16"/>
      <c r="CO129" s="15">
        <v>14373</v>
      </c>
      <c r="CP129" s="16"/>
      <c r="CQ129" s="15">
        <v>4501</v>
      </c>
      <c r="CR129" s="16"/>
      <c r="CS129" s="15">
        <v>5026</v>
      </c>
      <c r="CT129" s="16"/>
      <c r="CU129" s="15">
        <v>7763</v>
      </c>
      <c r="CV129" s="16"/>
      <c r="CW129" s="15">
        <v>5391</v>
      </c>
      <c r="CX129" s="16"/>
      <c r="CY129" s="15">
        <v>6374</v>
      </c>
      <c r="CZ129" s="16"/>
      <c r="DA129" s="16"/>
      <c r="DB129" s="16"/>
      <c r="DC129" s="15">
        <v>5233</v>
      </c>
      <c r="DD129" s="16"/>
      <c r="DE129" s="15">
        <v>3653</v>
      </c>
      <c r="DF129" s="16"/>
      <c r="DG129" s="15">
        <v>9411</v>
      </c>
      <c r="DH129" s="16"/>
      <c r="DI129" s="15">
        <v>10319</v>
      </c>
      <c r="DJ129" s="16"/>
      <c r="DK129" s="15">
        <v>6399</v>
      </c>
      <c r="DL129" s="16"/>
      <c r="DM129" s="15">
        <v>23656</v>
      </c>
      <c r="DN129" s="16"/>
      <c r="DO129" s="15">
        <v>7821</v>
      </c>
      <c r="DP129" s="16"/>
      <c r="DQ129" s="15">
        <v>7721</v>
      </c>
      <c r="DR129" s="16"/>
      <c r="DS129" s="15">
        <v>4140</v>
      </c>
      <c r="DT129" s="16"/>
      <c r="DU129" s="15">
        <v>7648</v>
      </c>
      <c r="DV129" s="16"/>
      <c r="DW129" s="15">
        <v>12363</v>
      </c>
      <c r="DX129" s="16"/>
      <c r="DY129" s="15">
        <v>4036</v>
      </c>
      <c r="DZ129" s="16"/>
      <c r="EA129" s="15">
        <v>4303</v>
      </c>
      <c r="EB129" s="16"/>
      <c r="EC129" s="15">
        <v>16143</v>
      </c>
      <c r="ED129" s="16"/>
      <c r="EE129" s="15">
        <v>13655</v>
      </c>
      <c r="EF129" s="16"/>
      <c r="EG129" s="15">
        <v>7239</v>
      </c>
      <c r="EH129" s="16"/>
      <c r="EI129" s="15">
        <v>8743</v>
      </c>
      <c r="EJ129" s="16"/>
      <c r="EK129" s="15">
        <v>6203</v>
      </c>
      <c r="EL129" s="16"/>
      <c r="EM129" s="15">
        <v>5399</v>
      </c>
      <c r="EN129" s="16"/>
      <c r="EO129" s="15">
        <v>8989</v>
      </c>
      <c r="EP129" s="16"/>
      <c r="EQ129" s="16"/>
      <c r="ER129" s="16"/>
      <c r="ES129" s="16"/>
      <c r="ET129" s="16"/>
      <c r="EU129" s="16"/>
      <c r="EV129" s="16"/>
      <c r="EW129" s="16"/>
      <c r="EX129" s="16"/>
      <c r="EY129" s="16"/>
      <c r="EZ129" s="16"/>
      <c r="FA129" s="16"/>
      <c r="FB129" s="16"/>
      <c r="FC129" s="16"/>
      <c r="FD129" s="16"/>
      <c r="FE129" s="16"/>
      <c r="FF129" s="16"/>
      <c r="FG129" s="16"/>
      <c r="FH129" s="16"/>
      <c r="FI129" s="16"/>
      <c r="FJ129" s="16"/>
      <c r="FK129" s="16"/>
      <c r="FL129" s="16"/>
      <c r="FM129" s="16"/>
      <c r="FN129" s="16"/>
      <c r="FO129" s="16"/>
      <c r="FP129" s="16"/>
      <c r="FQ129" s="16"/>
      <c r="FR129" s="16"/>
      <c r="FS129" s="16"/>
      <c r="FT129" s="16"/>
      <c r="FU129" s="16"/>
      <c r="FV129" s="16"/>
      <c r="FW129" s="16"/>
      <c r="FX129" s="16"/>
      <c r="FY129" s="15">
        <v>187564</v>
      </c>
      <c r="FZ129" s="16"/>
      <c r="GA129" s="15">
        <v>69862</v>
      </c>
      <c r="GB129" s="16"/>
      <c r="GC129" s="15">
        <v>12728</v>
      </c>
      <c r="GD129" s="16"/>
      <c r="GE129" s="16"/>
      <c r="GF129" s="16"/>
      <c r="GG129" s="16"/>
      <c r="GH129" s="16"/>
      <c r="GI129" s="16"/>
      <c r="GJ129" s="16"/>
      <c r="GK129" s="16"/>
      <c r="GL129" s="16"/>
      <c r="GM129" s="16"/>
      <c r="GN129" s="16"/>
      <c r="GO129" s="16"/>
      <c r="GP129" s="16"/>
      <c r="GQ129" s="16"/>
      <c r="GR129" s="16"/>
      <c r="GS129" s="16"/>
    </row>
    <row r="130" spans="1:201" ht="11.1" customHeight="1" x14ac:dyDescent="0.2">
      <c r="A130" s="19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</row>
  </sheetData>
  <mergeCells count="111">
    <mergeCell ref="AP2:BL2"/>
    <mergeCell ref="BV1:BY2"/>
    <mergeCell ref="DL1:DO2"/>
    <mergeCell ref="CD2:CZ2"/>
    <mergeCell ref="DV2:ER2"/>
    <mergeCell ref="FM2:GI2"/>
    <mergeCell ref="FD1:FG2"/>
    <mergeCell ref="GP1:GS2"/>
    <mergeCell ref="B2:X2"/>
    <mergeCell ref="AH1:AK2"/>
    <mergeCell ref="GJ4:GK4"/>
    <mergeCell ref="GL4:GM4"/>
    <mergeCell ref="GN4:GO4"/>
    <mergeCell ref="GP4:GQ4"/>
    <mergeCell ref="GR4:GS4"/>
    <mergeCell ref="FX4:FY4"/>
    <mergeCell ref="FZ4:GA4"/>
    <mergeCell ref="GB4:GC4"/>
    <mergeCell ref="GD4:GE4"/>
    <mergeCell ref="GF4:GG4"/>
    <mergeCell ref="GH4:GI4"/>
    <mergeCell ref="FL4:FM4"/>
    <mergeCell ref="FN4:FO4"/>
    <mergeCell ref="FP4:FQ4"/>
    <mergeCell ref="FR4:FS4"/>
    <mergeCell ref="FT4:FU4"/>
    <mergeCell ref="FV4:FW4"/>
    <mergeCell ref="EZ4:FA4"/>
    <mergeCell ref="FB4:FC4"/>
    <mergeCell ref="FD4:FE4"/>
    <mergeCell ref="FF4:FG4"/>
    <mergeCell ref="FH4:FI4"/>
    <mergeCell ref="FJ4:FK4"/>
    <mergeCell ref="EN4:EO4"/>
    <mergeCell ref="EP4:EQ4"/>
    <mergeCell ref="ER4:ES4"/>
    <mergeCell ref="ET4:EU4"/>
    <mergeCell ref="EV4:EW4"/>
    <mergeCell ref="EX4:EY4"/>
    <mergeCell ref="EB4:EC4"/>
    <mergeCell ref="ED4:EE4"/>
    <mergeCell ref="EF4:EG4"/>
    <mergeCell ref="EH4:EI4"/>
    <mergeCell ref="EJ4:EK4"/>
    <mergeCell ref="EL4:EM4"/>
    <mergeCell ref="DP4:DQ4"/>
    <mergeCell ref="DR4:DS4"/>
    <mergeCell ref="DT4:DU4"/>
    <mergeCell ref="DV4:DW4"/>
    <mergeCell ref="DX4:DY4"/>
    <mergeCell ref="DZ4:EA4"/>
    <mergeCell ref="DD4:DE4"/>
    <mergeCell ref="DF4:DG4"/>
    <mergeCell ref="DH4:DI4"/>
    <mergeCell ref="DJ4:DK4"/>
    <mergeCell ref="DL4:DM4"/>
    <mergeCell ref="DN4:DO4"/>
    <mergeCell ref="CR4:CS4"/>
    <mergeCell ref="CT4:CU4"/>
    <mergeCell ref="CV4:CW4"/>
    <mergeCell ref="CX4:CY4"/>
    <mergeCell ref="CZ4:DA4"/>
    <mergeCell ref="DB4:DC4"/>
    <mergeCell ref="CF4:CG4"/>
    <mergeCell ref="CH4:CI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BH4:BI4"/>
    <mergeCell ref="BJ4:BK4"/>
    <mergeCell ref="BL4:BM4"/>
    <mergeCell ref="BN4:BO4"/>
    <mergeCell ref="BP4:BQ4"/>
    <mergeCell ref="BR4:BS4"/>
    <mergeCell ref="AV4:AW4"/>
    <mergeCell ref="AX4:AY4"/>
    <mergeCell ref="AZ4:BA4"/>
    <mergeCell ref="BB4:BC4"/>
    <mergeCell ref="BD4:BE4"/>
    <mergeCell ref="BF4:BG4"/>
    <mergeCell ref="AJ4:AK4"/>
    <mergeCell ref="AL4:AM4"/>
    <mergeCell ref="AN4:AO4"/>
    <mergeCell ref="AP4:AQ4"/>
    <mergeCell ref="AR4:AS4"/>
    <mergeCell ref="AT4:AU4"/>
    <mergeCell ref="AD4:AE4"/>
    <mergeCell ref="AF4:AG4"/>
    <mergeCell ref="AH4:AI4"/>
    <mergeCell ref="L4:M4"/>
    <mergeCell ref="N4:O4"/>
    <mergeCell ref="P4:Q4"/>
    <mergeCell ref="R4:S4"/>
    <mergeCell ref="T4:U4"/>
    <mergeCell ref="V4:W4"/>
    <mergeCell ref="A4:A5"/>
    <mergeCell ref="B4:C4"/>
    <mergeCell ref="D4:E4"/>
    <mergeCell ref="F4:G4"/>
    <mergeCell ref="H4:I4"/>
    <mergeCell ref="J4:K4"/>
    <mergeCell ref="X4:Y4"/>
    <mergeCell ref="Z4:AA4"/>
    <mergeCell ref="AB4:AC4"/>
  </mergeCells>
  <pageMargins left="0.7" right="0.7" top="0.75" bottom="0.75" header="0.3" footer="0.3"/>
  <pageSetup paperSize="8" scale="42" orientation="landscape" verticalDpi="0" r:id="rId1"/>
  <colBreaks count="4" manualBreakCount="4">
    <brk id="37" max="129" man="1"/>
    <brk id="77" max="129" man="1"/>
    <brk id="119" max="129" man="1"/>
    <brk id="163" max="12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797"/>
  <sheetViews>
    <sheetView view="pageBreakPreview" zoomScale="96" zoomScaleNormal="100" zoomScaleSheetLayoutView="96" workbookViewId="0">
      <pane xSplit="3" ySplit="4" topLeftCell="D766" activePane="bottomRight" state="frozen"/>
      <selection pane="topRight" activeCell="D1" sqref="D1"/>
      <selection pane="bottomLeft" activeCell="A5" sqref="A5"/>
      <selection pane="bottomRight" activeCell="W784" sqref="W784"/>
    </sheetView>
  </sheetViews>
  <sheetFormatPr defaultColWidth="10.6640625" defaultRowHeight="11.25" x14ac:dyDescent="0.2"/>
  <cols>
    <col min="1" max="1" width="8.5" style="7" customWidth="1"/>
    <col min="2" max="2" width="11.1640625" style="1" customWidth="1"/>
    <col min="3" max="3" width="3.83203125" style="1" customWidth="1"/>
    <col min="4" max="5" width="10.5" style="1" customWidth="1"/>
    <col min="6" max="6" width="13.33203125" style="1" customWidth="1"/>
    <col min="7" max="7" width="13.1640625" style="1" customWidth="1"/>
    <col min="8" max="9" width="10.5" style="1" customWidth="1"/>
    <col min="10" max="10" width="12" style="1" customWidth="1"/>
    <col min="11" max="11" width="10.5" style="1" customWidth="1"/>
    <col min="12" max="12" width="12.5" style="1" customWidth="1"/>
    <col min="13" max="13" width="13.83203125" style="1" customWidth="1"/>
    <col min="14" max="14" width="10.5" style="1" customWidth="1"/>
    <col min="15" max="15" width="14.6640625" style="1" customWidth="1"/>
  </cols>
  <sheetData>
    <row r="1" spans="1:15" ht="36" customHeight="1" x14ac:dyDescent="0.2">
      <c r="L1" s="294" t="s">
        <v>450</v>
      </c>
      <c r="M1" s="294"/>
      <c r="N1" s="294"/>
      <c r="O1" s="294"/>
    </row>
    <row r="2" spans="1:15" ht="33" customHeight="1" x14ac:dyDescent="0.2">
      <c r="A2" s="295" t="s">
        <v>0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</row>
    <row r="3" spans="1:15" ht="32.1" customHeight="1" x14ac:dyDescent="0.2">
      <c r="A3" s="296" t="s">
        <v>1</v>
      </c>
      <c r="B3" s="298" t="s">
        <v>80</v>
      </c>
      <c r="C3" s="298"/>
      <c r="D3" s="301" t="s">
        <v>2</v>
      </c>
      <c r="E3" s="301"/>
      <c r="F3" s="301"/>
      <c r="G3" s="301"/>
      <c r="H3" s="301"/>
      <c r="I3" s="301"/>
      <c r="J3" s="301" t="s">
        <v>79</v>
      </c>
      <c r="K3" s="301"/>
      <c r="L3" s="301"/>
      <c r="M3" s="301"/>
      <c r="N3" s="301"/>
      <c r="O3" s="301"/>
    </row>
    <row r="4" spans="1:15" ht="34.5" customHeight="1" x14ac:dyDescent="0.2">
      <c r="A4" s="297"/>
      <c r="B4" s="299"/>
      <c r="C4" s="300"/>
      <c r="D4" s="2" t="s">
        <v>3</v>
      </c>
      <c r="E4" s="2" t="s">
        <v>81</v>
      </c>
      <c r="F4" s="8" t="s">
        <v>4</v>
      </c>
      <c r="G4" s="8" t="s">
        <v>5</v>
      </c>
      <c r="H4" s="2" t="s">
        <v>6</v>
      </c>
      <c r="I4" s="2" t="s">
        <v>7</v>
      </c>
      <c r="J4" s="2" t="s">
        <v>3</v>
      </c>
      <c r="K4" s="2" t="s">
        <v>81</v>
      </c>
      <c r="L4" s="8" t="s">
        <v>4</v>
      </c>
      <c r="M4" s="8" t="s">
        <v>5</v>
      </c>
      <c r="N4" s="2" t="s">
        <v>6</v>
      </c>
      <c r="O4" s="2" t="s">
        <v>7</v>
      </c>
    </row>
    <row r="5" spans="1:15" ht="11.25" customHeight="1" x14ac:dyDescent="0.2">
      <c r="A5" s="291" t="s">
        <v>8</v>
      </c>
      <c r="B5" s="3" t="s">
        <v>9</v>
      </c>
      <c r="C5" s="2" t="s">
        <v>10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11.25" customHeight="1" x14ac:dyDescent="0.2">
      <c r="A6" s="292"/>
      <c r="B6" s="3" t="s">
        <v>9</v>
      </c>
      <c r="C6" s="2" t="s">
        <v>11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1.25" customHeight="1" x14ac:dyDescent="0.2">
      <c r="A7" s="292"/>
      <c r="B7" s="3" t="s">
        <v>12</v>
      </c>
      <c r="C7" s="2" t="s">
        <v>10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ht="11.25" customHeight="1" x14ac:dyDescent="0.2">
      <c r="A8" s="292"/>
      <c r="B8" s="3" t="s">
        <v>12</v>
      </c>
      <c r="C8" s="2" t="s">
        <v>11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11.25" customHeight="1" x14ac:dyDescent="0.2">
      <c r="A9" s="292"/>
      <c r="B9" s="3" t="s">
        <v>13</v>
      </c>
      <c r="C9" s="2" t="s">
        <v>10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11.25" customHeight="1" x14ac:dyDescent="0.2">
      <c r="A10" s="292"/>
      <c r="B10" s="3" t="s">
        <v>13</v>
      </c>
      <c r="C10" s="2" t="s">
        <v>11</v>
      </c>
      <c r="D10" s="4"/>
      <c r="E10" s="4"/>
      <c r="F10" s="4"/>
      <c r="G10" s="9"/>
      <c r="H10" s="4"/>
      <c r="I10" s="4"/>
      <c r="J10" s="4"/>
      <c r="K10" s="4"/>
      <c r="L10" s="4"/>
      <c r="M10" s="4"/>
      <c r="N10" s="4"/>
      <c r="O10" s="4"/>
    </row>
    <row r="11" spans="1:15" ht="11.25" customHeight="1" x14ac:dyDescent="0.2">
      <c r="A11" s="292"/>
      <c r="B11" s="3" t="s">
        <v>14</v>
      </c>
      <c r="C11" s="2" t="s">
        <v>10</v>
      </c>
      <c r="D11" s="5">
        <v>73</v>
      </c>
      <c r="E11" s="5">
        <v>12</v>
      </c>
      <c r="F11" s="5">
        <v>9</v>
      </c>
      <c r="G11" s="5">
        <v>41</v>
      </c>
      <c r="H11" s="5">
        <v>4</v>
      </c>
      <c r="I11" s="5">
        <v>139</v>
      </c>
      <c r="J11" s="6">
        <v>7127</v>
      </c>
      <c r="K11" s="6">
        <v>1172</v>
      </c>
      <c r="L11" s="5">
        <v>879</v>
      </c>
      <c r="M11" s="6">
        <v>4003</v>
      </c>
      <c r="N11" s="5">
        <v>391</v>
      </c>
      <c r="O11" s="6">
        <v>13572</v>
      </c>
    </row>
    <row r="12" spans="1:15" ht="11.25" customHeight="1" x14ac:dyDescent="0.2">
      <c r="A12" s="292"/>
      <c r="B12" s="3" t="s">
        <v>14</v>
      </c>
      <c r="C12" s="2" t="s">
        <v>11</v>
      </c>
      <c r="D12" s="5">
        <v>57</v>
      </c>
      <c r="E12" s="5">
        <v>12</v>
      </c>
      <c r="F12" s="5">
        <v>19</v>
      </c>
      <c r="G12" s="5">
        <v>29</v>
      </c>
      <c r="H12" s="5">
        <v>9</v>
      </c>
      <c r="I12" s="5">
        <v>126</v>
      </c>
      <c r="J12" s="6">
        <v>10133</v>
      </c>
      <c r="K12" s="6">
        <v>2133</v>
      </c>
      <c r="L12" s="6">
        <v>3378</v>
      </c>
      <c r="M12" s="6">
        <v>5155</v>
      </c>
      <c r="N12" s="6">
        <v>1600</v>
      </c>
      <c r="O12" s="6">
        <v>22399</v>
      </c>
    </row>
    <row r="13" spans="1:15" ht="11.25" customHeight="1" x14ac:dyDescent="0.2">
      <c r="A13" s="292"/>
      <c r="B13" s="3" t="s">
        <v>15</v>
      </c>
      <c r="C13" s="2" t="s">
        <v>10</v>
      </c>
      <c r="D13" s="6">
        <v>2611</v>
      </c>
      <c r="E13" s="5">
        <v>841</v>
      </c>
      <c r="F13" s="5">
        <v>701</v>
      </c>
      <c r="G13" s="6">
        <v>1287</v>
      </c>
      <c r="H13" s="5">
        <v>134</v>
      </c>
      <c r="I13" s="6">
        <v>5574</v>
      </c>
      <c r="J13" s="6">
        <v>233458</v>
      </c>
      <c r="K13" s="6">
        <v>75197</v>
      </c>
      <c r="L13" s="6">
        <v>62679</v>
      </c>
      <c r="M13" s="6">
        <v>115075</v>
      </c>
      <c r="N13" s="6">
        <v>11981</v>
      </c>
      <c r="O13" s="6">
        <v>498390</v>
      </c>
    </row>
    <row r="14" spans="1:15" ht="11.25" customHeight="1" x14ac:dyDescent="0.2">
      <c r="A14" s="292"/>
      <c r="B14" s="3" t="s">
        <v>16</v>
      </c>
      <c r="C14" s="2" t="s">
        <v>11</v>
      </c>
      <c r="D14" s="6">
        <v>3067</v>
      </c>
      <c r="E14" s="5">
        <v>917</v>
      </c>
      <c r="F14" s="5">
        <v>760</v>
      </c>
      <c r="G14" s="6">
        <v>1467</v>
      </c>
      <c r="H14" s="5">
        <v>163</v>
      </c>
      <c r="I14" s="6">
        <v>6374</v>
      </c>
      <c r="J14" s="6">
        <v>547420</v>
      </c>
      <c r="K14" s="6">
        <v>163673</v>
      </c>
      <c r="L14" s="6">
        <v>135650</v>
      </c>
      <c r="M14" s="6">
        <v>261841</v>
      </c>
      <c r="N14" s="6">
        <v>29093</v>
      </c>
      <c r="O14" s="6">
        <v>1137677</v>
      </c>
    </row>
    <row r="15" spans="1:15" ht="11.25" customHeight="1" x14ac:dyDescent="0.2">
      <c r="A15" s="292"/>
      <c r="B15" s="3" t="s">
        <v>17</v>
      </c>
      <c r="C15" s="2" t="s">
        <v>10</v>
      </c>
      <c r="D15" s="5">
        <v>602</v>
      </c>
      <c r="E15" s="5">
        <v>209</v>
      </c>
      <c r="F15" s="5">
        <v>114</v>
      </c>
      <c r="G15" s="5">
        <v>374</v>
      </c>
      <c r="H15" s="5">
        <v>23</v>
      </c>
      <c r="I15" s="6">
        <v>1322</v>
      </c>
      <c r="J15" s="6">
        <v>96241</v>
      </c>
      <c r="K15" s="6">
        <v>33413</v>
      </c>
      <c r="L15" s="6">
        <v>18225</v>
      </c>
      <c r="M15" s="6">
        <v>59791</v>
      </c>
      <c r="N15" s="6">
        <v>3677</v>
      </c>
      <c r="O15" s="6">
        <v>211347</v>
      </c>
    </row>
    <row r="16" spans="1:15" ht="11.25" customHeight="1" x14ac:dyDescent="0.2">
      <c r="A16" s="292"/>
      <c r="B16" s="3" t="s">
        <v>18</v>
      </c>
      <c r="C16" s="2" t="s">
        <v>11</v>
      </c>
      <c r="D16" s="6">
        <v>1634</v>
      </c>
      <c r="E16" s="5">
        <v>512</v>
      </c>
      <c r="F16" s="5">
        <v>322</v>
      </c>
      <c r="G16" s="6">
        <v>1041</v>
      </c>
      <c r="H16" s="5">
        <v>62</v>
      </c>
      <c r="I16" s="6">
        <v>3571</v>
      </c>
      <c r="J16" s="6">
        <v>323485</v>
      </c>
      <c r="K16" s="6">
        <v>101361</v>
      </c>
      <c r="L16" s="6">
        <v>63747</v>
      </c>
      <c r="M16" s="6">
        <v>206088</v>
      </c>
      <c r="N16" s="6">
        <v>12274</v>
      </c>
      <c r="O16" s="6">
        <v>706955</v>
      </c>
    </row>
    <row r="17" spans="1:15" ht="11.25" customHeight="1" x14ac:dyDescent="0.2">
      <c r="A17" s="293"/>
      <c r="B17" s="290" t="s">
        <v>7</v>
      </c>
      <c r="C17" s="290"/>
      <c r="D17" s="6">
        <v>8044</v>
      </c>
      <c r="E17" s="6">
        <v>2503</v>
      </c>
      <c r="F17" s="6">
        <v>1925</v>
      </c>
      <c r="G17" s="6">
        <v>4239</v>
      </c>
      <c r="H17" s="5">
        <v>395</v>
      </c>
      <c r="I17" s="10">
        <v>17106</v>
      </c>
      <c r="J17" s="6">
        <v>1217864</v>
      </c>
      <c r="K17" s="6">
        <v>376949</v>
      </c>
      <c r="L17" s="6">
        <v>284558</v>
      </c>
      <c r="M17" s="6">
        <v>651953</v>
      </c>
      <c r="N17" s="6">
        <v>59016</v>
      </c>
      <c r="O17" s="12">
        <v>2590340</v>
      </c>
    </row>
    <row r="18" spans="1:15" ht="11.25" customHeight="1" x14ac:dyDescent="0.2">
      <c r="A18" s="291" t="s">
        <v>19</v>
      </c>
      <c r="B18" s="3" t="s">
        <v>9</v>
      </c>
      <c r="C18" s="2" t="s">
        <v>10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ht="11.25" customHeight="1" x14ac:dyDescent="0.2">
      <c r="A19" s="292"/>
      <c r="B19" s="3" t="s">
        <v>9</v>
      </c>
      <c r="C19" s="2" t="s">
        <v>11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ht="11.25" customHeight="1" x14ac:dyDescent="0.2">
      <c r="A20" s="292"/>
      <c r="B20" s="3" t="s">
        <v>12</v>
      </c>
      <c r="C20" s="2" t="s">
        <v>10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ht="11.25" customHeight="1" x14ac:dyDescent="0.2">
      <c r="A21" s="292"/>
      <c r="B21" s="3" t="s">
        <v>12</v>
      </c>
      <c r="C21" s="2" t="s">
        <v>11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ht="11.25" customHeight="1" x14ac:dyDescent="0.2">
      <c r="A22" s="292"/>
      <c r="B22" s="3" t="s">
        <v>13</v>
      </c>
      <c r="C22" s="2" t="s">
        <v>10</v>
      </c>
      <c r="D22" s="5">
        <v>1</v>
      </c>
      <c r="E22" s="5">
        <v>1</v>
      </c>
      <c r="F22" s="5">
        <v>1</v>
      </c>
      <c r="G22" s="5">
        <v>1</v>
      </c>
      <c r="H22" s="5">
        <v>2</v>
      </c>
      <c r="I22" s="5">
        <v>6</v>
      </c>
      <c r="J22" s="5">
        <v>284</v>
      </c>
      <c r="K22" s="5">
        <v>284</v>
      </c>
      <c r="L22" s="5">
        <v>284</v>
      </c>
      <c r="M22" s="5">
        <v>284</v>
      </c>
      <c r="N22" s="5">
        <v>568</v>
      </c>
      <c r="O22" s="6">
        <v>1704</v>
      </c>
    </row>
    <row r="23" spans="1:15" ht="11.25" customHeight="1" x14ac:dyDescent="0.2">
      <c r="A23" s="292"/>
      <c r="B23" s="3" t="s">
        <v>13</v>
      </c>
      <c r="C23" s="2" t="s">
        <v>11</v>
      </c>
      <c r="D23" s="5">
        <v>4</v>
      </c>
      <c r="E23" s="5">
        <v>2</v>
      </c>
      <c r="F23" s="5">
        <v>4</v>
      </c>
      <c r="G23" s="4"/>
      <c r="H23" s="5">
        <v>5</v>
      </c>
      <c r="I23" s="5">
        <v>15</v>
      </c>
      <c r="J23" s="6">
        <v>1198</v>
      </c>
      <c r="K23" s="5">
        <v>599</v>
      </c>
      <c r="L23" s="6">
        <v>1198</v>
      </c>
      <c r="M23" s="4"/>
      <c r="N23" s="6">
        <v>1497</v>
      </c>
      <c r="O23" s="6">
        <v>4492</v>
      </c>
    </row>
    <row r="24" spans="1:15" ht="11.25" customHeight="1" x14ac:dyDescent="0.2">
      <c r="A24" s="292"/>
      <c r="B24" s="3" t="s">
        <v>14</v>
      </c>
      <c r="C24" s="2" t="s">
        <v>10</v>
      </c>
      <c r="D24" s="5">
        <v>102</v>
      </c>
      <c r="E24" s="5">
        <v>53</v>
      </c>
      <c r="F24" s="5">
        <v>68</v>
      </c>
      <c r="G24" s="5">
        <v>34</v>
      </c>
      <c r="H24" s="5">
        <v>117</v>
      </c>
      <c r="I24" s="5">
        <v>374</v>
      </c>
      <c r="J24" s="6">
        <v>9958</v>
      </c>
      <c r="K24" s="6">
        <v>5174</v>
      </c>
      <c r="L24" s="6">
        <v>6639</v>
      </c>
      <c r="M24" s="6">
        <v>3319</v>
      </c>
      <c r="N24" s="6">
        <v>11423</v>
      </c>
      <c r="O24" s="6">
        <v>36513</v>
      </c>
    </row>
    <row r="25" spans="1:15" ht="11.25" customHeight="1" x14ac:dyDescent="0.2">
      <c r="A25" s="292"/>
      <c r="B25" s="3" t="s">
        <v>14</v>
      </c>
      <c r="C25" s="2" t="s">
        <v>11</v>
      </c>
      <c r="D25" s="5">
        <v>388</v>
      </c>
      <c r="E25" s="5">
        <v>215</v>
      </c>
      <c r="F25" s="5">
        <v>341</v>
      </c>
      <c r="G25" s="5">
        <v>151</v>
      </c>
      <c r="H25" s="5">
        <v>329</v>
      </c>
      <c r="I25" s="6">
        <v>1424</v>
      </c>
      <c r="J25" s="6">
        <v>68975</v>
      </c>
      <c r="K25" s="6">
        <v>38221</v>
      </c>
      <c r="L25" s="6">
        <v>60620</v>
      </c>
      <c r="M25" s="6">
        <v>26843</v>
      </c>
      <c r="N25" s="6">
        <v>58487</v>
      </c>
      <c r="O25" s="6">
        <v>253146</v>
      </c>
    </row>
    <row r="26" spans="1:15" ht="11.25" customHeight="1" x14ac:dyDescent="0.2">
      <c r="A26" s="292"/>
      <c r="B26" s="3" t="s">
        <v>15</v>
      </c>
      <c r="C26" s="2" t="s">
        <v>10</v>
      </c>
      <c r="D26" s="5">
        <v>278</v>
      </c>
      <c r="E26" s="5">
        <v>83</v>
      </c>
      <c r="F26" s="5">
        <v>128</v>
      </c>
      <c r="G26" s="5">
        <v>51</v>
      </c>
      <c r="H26" s="5">
        <v>96</v>
      </c>
      <c r="I26" s="5">
        <v>636</v>
      </c>
      <c r="J26" s="6">
        <v>24857</v>
      </c>
      <c r="K26" s="6">
        <v>7421</v>
      </c>
      <c r="L26" s="6">
        <v>11445</v>
      </c>
      <c r="M26" s="6">
        <v>4560</v>
      </c>
      <c r="N26" s="6">
        <v>8584</v>
      </c>
      <c r="O26" s="6">
        <v>56867</v>
      </c>
    </row>
    <row r="27" spans="1:15" ht="11.25" customHeight="1" x14ac:dyDescent="0.2">
      <c r="A27" s="292"/>
      <c r="B27" s="3" t="s">
        <v>16</v>
      </c>
      <c r="C27" s="2" t="s">
        <v>11</v>
      </c>
      <c r="D27" s="5">
        <v>815</v>
      </c>
      <c r="E27" s="5">
        <v>232</v>
      </c>
      <c r="F27" s="5">
        <v>350</v>
      </c>
      <c r="G27" s="5">
        <v>164</v>
      </c>
      <c r="H27" s="5">
        <v>237</v>
      </c>
      <c r="I27" s="6">
        <v>1798</v>
      </c>
      <c r="J27" s="6">
        <v>145467</v>
      </c>
      <c r="K27" s="6">
        <v>41409</v>
      </c>
      <c r="L27" s="6">
        <v>62470</v>
      </c>
      <c r="M27" s="6">
        <v>29272</v>
      </c>
      <c r="N27" s="6">
        <v>42301</v>
      </c>
      <c r="O27" s="6">
        <v>320919</v>
      </c>
    </row>
    <row r="28" spans="1:15" ht="11.25" customHeight="1" x14ac:dyDescent="0.2">
      <c r="A28" s="292"/>
      <c r="B28" s="3" t="s">
        <v>17</v>
      </c>
      <c r="C28" s="2" t="s">
        <v>10</v>
      </c>
      <c r="D28" s="5">
        <v>1</v>
      </c>
      <c r="E28" s="4"/>
      <c r="F28" s="5">
        <v>3</v>
      </c>
      <c r="G28" s="4"/>
      <c r="H28" s="4"/>
      <c r="I28" s="5">
        <v>4</v>
      </c>
      <c r="J28" s="5">
        <v>160</v>
      </c>
      <c r="K28" s="4"/>
      <c r="L28" s="5">
        <v>480</v>
      </c>
      <c r="M28" s="4"/>
      <c r="N28" s="4"/>
      <c r="O28" s="5">
        <v>640</v>
      </c>
    </row>
    <row r="29" spans="1:15" ht="11.25" customHeight="1" x14ac:dyDescent="0.2">
      <c r="A29" s="292"/>
      <c r="B29" s="3" t="s">
        <v>18</v>
      </c>
      <c r="C29" s="2" t="s">
        <v>11</v>
      </c>
      <c r="D29" s="5">
        <v>8</v>
      </c>
      <c r="E29" s="5">
        <v>1</v>
      </c>
      <c r="F29" s="5">
        <v>3</v>
      </c>
      <c r="G29" s="5">
        <v>4</v>
      </c>
      <c r="H29" s="4"/>
      <c r="I29" s="5">
        <v>16</v>
      </c>
      <c r="J29" s="6">
        <v>1584</v>
      </c>
      <c r="K29" s="5">
        <v>198</v>
      </c>
      <c r="L29" s="5">
        <v>594</v>
      </c>
      <c r="M29" s="5">
        <v>792</v>
      </c>
      <c r="N29" s="4"/>
      <c r="O29" s="6">
        <v>3168</v>
      </c>
    </row>
    <row r="30" spans="1:15" ht="11.25" customHeight="1" x14ac:dyDescent="0.2">
      <c r="A30" s="293"/>
      <c r="B30" s="290" t="s">
        <v>7</v>
      </c>
      <c r="C30" s="290"/>
      <c r="D30" s="6">
        <v>1597</v>
      </c>
      <c r="E30" s="5">
        <v>587</v>
      </c>
      <c r="F30" s="5">
        <v>898</v>
      </c>
      <c r="G30" s="5">
        <v>405</v>
      </c>
      <c r="H30" s="5">
        <v>786</v>
      </c>
      <c r="I30" s="10">
        <v>4273</v>
      </c>
      <c r="J30" s="6">
        <v>252483</v>
      </c>
      <c r="K30" s="6">
        <v>93306</v>
      </c>
      <c r="L30" s="6">
        <v>143730</v>
      </c>
      <c r="M30" s="6">
        <v>65070</v>
      </c>
      <c r="N30" s="6">
        <v>122860</v>
      </c>
      <c r="O30" s="12">
        <v>677449</v>
      </c>
    </row>
    <row r="31" spans="1:15" ht="11.25" customHeight="1" x14ac:dyDescent="0.2">
      <c r="A31" s="291" t="s">
        <v>20</v>
      </c>
      <c r="B31" s="3" t="s">
        <v>9</v>
      </c>
      <c r="C31" s="2" t="s">
        <v>10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ht="11.25" customHeight="1" x14ac:dyDescent="0.2">
      <c r="A32" s="292"/>
      <c r="B32" s="3" t="s">
        <v>9</v>
      </c>
      <c r="C32" s="2" t="s">
        <v>11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ht="11.25" customHeight="1" x14ac:dyDescent="0.2">
      <c r="A33" s="292"/>
      <c r="B33" s="3" t="s">
        <v>12</v>
      </c>
      <c r="C33" s="2" t="s">
        <v>10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ht="11.25" customHeight="1" x14ac:dyDescent="0.2">
      <c r="A34" s="292"/>
      <c r="B34" s="3" t="s">
        <v>12</v>
      </c>
      <c r="C34" s="2" t="s">
        <v>11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ht="11.25" customHeight="1" x14ac:dyDescent="0.2">
      <c r="A35" s="292"/>
      <c r="B35" s="3" t="s">
        <v>13</v>
      </c>
      <c r="C35" s="2" t="s">
        <v>10</v>
      </c>
      <c r="D35" s="4"/>
      <c r="E35" s="4"/>
      <c r="F35" s="5">
        <v>1</v>
      </c>
      <c r="G35" s="4"/>
      <c r="H35" s="5">
        <v>1</v>
      </c>
      <c r="I35" s="5">
        <v>2</v>
      </c>
      <c r="J35" s="4"/>
      <c r="K35" s="4"/>
      <c r="L35" s="5">
        <v>284</v>
      </c>
      <c r="M35" s="4"/>
      <c r="N35" s="5">
        <v>284</v>
      </c>
      <c r="O35" s="5">
        <v>568</v>
      </c>
    </row>
    <row r="36" spans="1:15" ht="11.25" customHeight="1" x14ac:dyDescent="0.2">
      <c r="A36" s="292"/>
      <c r="B36" s="3" t="s">
        <v>13</v>
      </c>
      <c r="C36" s="2" t="s">
        <v>11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ht="11.25" customHeight="1" x14ac:dyDescent="0.2">
      <c r="A37" s="292"/>
      <c r="B37" s="3" t="s">
        <v>14</v>
      </c>
      <c r="C37" s="2" t="s">
        <v>10</v>
      </c>
      <c r="D37" s="5">
        <v>423</v>
      </c>
      <c r="E37" s="5">
        <v>49</v>
      </c>
      <c r="F37" s="5">
        <v>85</v>
      </c>
      <c r="G37" s="5">
        <v>19</v>
      </c>
      <c r="H37" s="5">
        <v>12</v>
      </c>
      <c r="I37" s="5">
        <v>588</v>
      </c>
      <c r="J37" s="6">
        <v>41297</v>
      </c>
      <c r="K37" s="6">
        <v>4784</v>
      </c>
      <c r="L37" s="6">
        <v>8298</v>
      </c>
      <c r="M37" s="6">
        <v>1855</v>
      </c>
      <c r="N37" s="6">
        <v>1172</v>
      </c>
      <c r="O37" s="6">
        <v>57406</v>
      </c>
    </row>
    <row r="38" spans="1:15" ht="11.25" customHeight="1" x14ac:dyDescent="0.2">
      <c r="A38" s="292"/>
      <c r="B38" s="3" t="s">
        <v>14</v>
      </c>
      <c r="C38" s="2" t="s">
        <v>11</v>
      </c>
      <c r="D38" s="5">
        <v>381</v>
      </c>
      <c r="E38" s="5">
        <v>58</v>
      </c>
      <c r="F38" s="5">
        <v>101</v>
      </c>
      <c r="G38" s="5">
        <v>32</v>
      </c>
      <c r="H38" s="5">
        <v>33</v>
      </c>
      <c r="I38" s="5">
        <v>605</v>
      </c>
      <c r="J38" s="6">
        <v>67731</v>
      </c>
      <c r="K38" s="6">
        <v>10311</v>
      </c>
      <c r="L38" s="6">
        <v>17955</v>
      </c>
      <c r="M38" s="6">
        <v>5689</v>
      </c>
      <c r="N38" s="6">
        <v>5866</v>
      </c>
      <c r="O38" s="6">
        <v>107552</v>
      </c>
    </row>
    <row r="39" spans="1:15" ht="11.25" customHeight="1" x14ac:dyDescent="0.2">
      <c r="A39" s="292"/>
      <c r="B39" s="3" t="s">
        <v>15</v>
      </c>
      <c r="C39" s="2" t="s">
        <v>10</v>
      </c>
      <c r="D39" s="6">
        <v>16431</v>
      </c>
      <c r="E39" s="6">
        <v>2017</v>
      </c>
      <c r="F39" s="6">
        <v>3004</v>
      </c>
      <c r="G39" s="6">
        <v>1180</v>
      </c>
      <c r="H39" s="5">
        <v>640</v>
      </c>
      <c r="I39" s="6">
        <v>23272</v>
      </c>
      <c r="J39" s="6">
        <v>1469152</v>
      </c>
      <c r="K39" s="6">
        <v>180347</v>
      </c>
      <c r="L39" s="6">
        <v>268598</v>
      </c>
      <c r="M39" s="6">
        <v>105508</v>
      </c>
      <c r="N39" s="6">
        <v>57225</v>
      </c>
      <c r="O39" s="6">
        <v>2080830</v>
      </c>
    </row>
    <row r="40" spans="1:15" ht="11.25" customHeight="1" x14ac:dyDescent="0.2">
      <c r="A40" s="292"/>
      <c r="B40" s="3" t="s">
        <v>16</v>
      </c>
      <c r="C40" s="2" t="s">
        <v>11</v>
      </c>
      <c r="D40" s="6">
        <v>17512</v>
      </c>
      <c r="E40" s="6">
        <v>1995</v>
      </c>
      <c r="F40" s="6">
        <v>3627</v>
      </c>
      <c r="G40" s="6">
        <v>1354</v>
      </c>
      <c r="H40" s="5">
        <v>807</v>
      </c>
      <c r="I40" s="6">
        <v>25295</v>
      </c>
      <c r="J40" s="6">
        <v>3125666</v>
      </c>
      <c r="K40" s="6">
        <v>356082</v>
      </c>
      <c r="L40" s="6">
        <v>647373</v>
      </c>
      <c r="M40" s="6">
        <v>241672</v>
      </c>
      <c r="N40" s="6">
        <v>144039</v>
      </c>
      <c r="O40" s="6">
        <v>4514832</v>
      </c>
    </row>
    <row r="41" spans="1:15" ht="11.25" customHeight="1" x14ac:dyDescent="0.2">
      <c r="A41" s="292"/>
      <c r="B41" s="3" t="s">
        <v>17</v>
      </c>
      <c r="C41" s="2" t="s">
        <v>10</v>
      </c>
      <c r="D41" s="6">
        <v>6791</v>
      </c>
      <c r="E41" s="5">
        <v>470</v>
      </c>
      <c r="F41" s="5">
        <v>634</v>
      </c>
      <c r="G41" s="5">
        <v>201</v>
      </c>
      <c r="H41" s="5">
        <v>134</v>
      </c>
      <c r="I41" s="6">
        <v>8230</v>
      </c>
      <c r="J41" s="6">
        <v>1085672</v>
      </c>
      <c r="K41" s="6">
        <v>75139</v>
      </c>
      <c r="L41" s="6">
        <v>101357</v>
      </c>
      <c r="M41" s="6">
        <v>32134</v>
      </c>
      <c r="N41" s="6">
        <v>21422</v>
      </c>
      <c r="O41" s="6">
        <v>1315724</v>
      </c>
    </row>
    <row r="42" spans="1:15" ht="11.25" customHeight="1" x14ac:dyDescent="0.2">
      <c r="A42" s="292"/>
      <c r="B42" s="3" t="s">
        <v>18</v>
      </c>
      <c r="C42" s="2" t="s">
        <v>11</v>
      </c>
      <c r="D42" s="6">
        <v>15945</v>
      </c>
      <c r="E42" s="5">
        <v>844</v>
      </c>
      <c r="F42" s="6">
        <v>1881</v>
      </c>
      <c r="G42" s="5">
        <v>469</v>
      </c>
      <c r="H42" s="5">
        <v>398</v>
      </c>
      <c r="I42" s="6">
        <v>19537</v>
      </c>
      <c r="J42" s="6">
        <v>3156652</v>
      </c>
      <c r="K42" s="6">
        <v>167088</v>
      </c>
      <c r="L42" s="6">
        <v>372384</v>
      </c>
      <c r="M42" s="6">
        <v>92849</v>
      </c>
      <c r="N42" s="6">
        <v>78793</v>
      </c>
      <c r="O42" s="6">
        <v>3867766</v>
      </c>
    </row>
    <row r="43" spans="1:15" ht="11.25" customHeight="1" x14ac:dyDescent="0.2">
      <c r="A43" s="293"/>
      <c r="B43" s="290" t="s">
        <v>7</v>
      </c>
      <c r="C43" s="290"/>
      <c r="D43" s="6">
        <v>57483</v>
      </c>
      <c r="E43" s="6">
        <v>5433</v>
      </c>
      <c r="F43" s="6">
        <v>9333</v>
      </c>
      <c r="G43" s="6">
        <v>3255</v>
      </c>
      <c r="H43" s="6">
        <v>2025</v>
      </c>
      <c r="I43" s="10">
        <v>77529</v>
      </c>
      <c r="J43" s="6">
        <v>8946170</v>
      </c>
      <c r="K43" s="6">
        <v>793751</v>
      </c>
      <c r="L43" s="6">
        <v>1416249</v>
      </c>
      <c r="M43" s="6">
        <v>479707</v>
      </c>
      <c r="N43" s="6">
        <v>308801</v>
      </c>
      <c r="O43" s="12">
        <v>11944678</v>
      </c>
    </row>
    <row r="44" spans="1:15" ht="11.25" customHeight="1" x14ac:dyDescent="0.2">
      <c r="A44" s="291" t="s">
        <v>21</v>
      </c>
      <c r="B44" s="3" t="s">
        <v>9</v>
      </c>
      <c r="C44" s="2" t="s">
        <v>10</v>
      </c>
      <c r="D44" s="5">
        <v>15</v>
      </c>
      <c r="E44" s="4"/>
      <c r="F44" s="4"/>
      <c r="G44" s="5">
        <v>1</v>
      </c>
      <c r="H44" s="5">
        <v>1</v>
      </c>
      <c r="I44" s="5">
        <v>17</v>
      </c>
      <c r="J44" s="6">
        <v>6527</v>
      </c>
      <c r="K44" s="4"/>
      <c r="L44" s="4"/>
      <c r="M44" s="5">
        <v>435</v>
      </c>
      <c r="N44" s="5">
        <v>435</v>
      </c>
      <c r="O44" s="6">
        <v>7397</v>
      </c>
    </row>
    <row r="45" spans="1:15" ht="11.25" customHeight="1" x14ac:dyDescent="0.2">
      <c r="A45" s="292"/>
      <c r="B45" s="3" t="s">
        <v>9</v>
      </c>
      <c r="C45" s="2" t="s">
        <v>11</v>
      </c>
      <c r="D45" s="5">
        <v>16</v>
      </c>
      <c r="E45" s="5">
        <v>1</v>
      </c>
      <c r="F45" s="5">
        <v>1</v>
      </c>
      <c r="G45" s="4"/>
      <c r="H45" s="4"/>
      <c r="I45" s="5">
        <v>18</v>
      </c>
      <c r="J45" s="6">
        <v>6753</v>
      </c>
      <c r="K45" s="5">
        <v>422</v>
      </c>
      <c r="L45" s="5">
        <v>422</v>
      </c>
      <c r="M45" s="4"/>
      <c r="N45" s="4"/>
      <c r="O45" s="6">
        <v>7597</v>
      </c>
    </row>
    <row r="46" spans="1:15" ht="11.25" customHeight="1" x14ac:dyDescent="0.2">
      <c r="A46" s="292"/>
      <c r="B46" s="3" t="s">
        <v>12</v>
      </c>
      <c r="C46" s="2" t="s">
        <v>10</v>
      </c>
      <c r="D46" s="5">
        <v>138</v>
      </c>
      <c r="E46" s="5">
        <v>5</v>
      </c>
      <c r="F46" s="5">
        <v>5</v>
      </c>
      <c r="G46" s="5">
        <v>7</v>
      </c>
      <c r="H46" s="5">
        <v>30</v>
      </c>
      <c r="I46" s="5">
        <v>185</v>
      </c>
      <c r="J46" s="6">
        <v>59732</v>
      </c>
      <c r="K46" s="6">
        <v>2164</v>
      </c>
      <c r="L46" s="6">
        <v>2164</v>
      </c>
      <c r="M46" s="6">
        <v>3030</v>
      </c>
      <c r="N46" s="6">
        <v>12985</v>
      </c>
      <c r="O46" s="6">
        <v>80075</v>
      </c>
    </row>
    <row r="47" spans="1:15" ht="11.25" customHeight="1" x14ac:dyDescent="0.2">
      <c r="A47" s="292"/>
      <c r="B47" s="3" t="s">
        <v>12</v>
      </c>
      <c r="C47" s="2" t="s">
        <v>11</v>
      </c>
      <c r="D47" s="5">
        <v>119</v>
      </c>
      <c r="E47" s="5">
        <v>2</v>
      </c>
      <c r="F47" s="5">
        <v>3</v>
      </c>
      <c r="G47" s="5">
        <v>11</v>
      </c>
      <c r="H47" s="5">
        <v>29</v>
      </c>
      <c r="I47" s="5">
        <v>164</v>
      </c>
      <c r="J47" s="6">
        <v>50218</v>
      </c>
      <c r="K47" s="5">
        <v>844</v>
      </c>
      <c r="L47" s="6">
        <v>1266</v>
      </c>
      <c r="M47" s="6">
        <v>4642</v>
      </c>
      <c r="N47" s="6">
        <v>12238</v>
      </c>
      <c r="O47" s="6">
        <v>69208</v>
      </c>
    </row>
    <row r="48" spans="1:15" ht="11.25" customHeight="1" x14ac:dyDescent="0.2">
      <c r="A48" s="292"/>
      <c r="B48" s="3" t="s">
        <v>13</v>
      </c>
      <c r="C48" s="2" t="s">
        <v>10</v>
      </c>
      <c r="D48" s="5">
        <v>838</v>
      </c>
      <c r="E48" s="5">
        <v>112</v>
      </c>
      <c r="F48" s="5">
        <v>228</v>
      </c>
      <c r="G48" s="5">
        <v>139</v>
      </c>
      <c r="H48" s="5">
        <v>143</v>
      </c>
      <c r="I48" s="6">
        <v>1460</v>
      </c>
      <c r="J48" s="6">
        <v>238097</v>
      </c>
      <c r="K48" s="6">
        <v>31822</v>
      </c>
      <c r="L48" s="6">
        <v>64780</v>
      </c>
      <c r="M48" s="6">
        <v>39493</v>
      </c>
      <c r="N48" s="6">
        <v>40630</v>
      </c>
      <c r="O48" s="6">
        <v>414822</v>
      </c>
    </row>
    <row r="49" spans="1:15" ht="11.25" customHeight="1" x14ac:dyDescent="0.2">
      <c r="A49" s="292"/>
      <c r="B49" s="3" t="s">
        <v>13</v>
      </c>
      <c r="C49" s="2" t="s">
        <v>11</v>
      </c>
      <c r="D49" s="5">
        <v>906</v>
      </c>
      <c r="E49" s="5">
        <v>133</v>
      </c>
      <c r="F49" s="5">
        <v>344</v>
      </c>
      <c r="G49" s="5">
        <v>171</v>
      </c>
      <c r="H49" s="5">
        <v>181</v>
      </c>
      <c r="I49" s="6">
        <v>1735</v>
      </c>
      <c r="J49" s="6">
        <v>271263</v>
      </c>
      <c r="K49" s="6">
        <v>39821</v>
      </c>
      <c r="L49" s="6">
        <v>102996</v>
      </c>
      <c r="M49" s="6">
        <v>51199</v>
      </c>
      <c r="N49" s="6">
        <v>54193</v>
      </c>
      <c r="O49" s="6">
        <v>519472</v>
      </c>
    </row>
    <row r="50" spans="1:15" ht="11.25" customHeight="1" x14ac:dyDescent="0.2">
      <c r="A50" s="292"/>
      <c r="B50" s="3" t="s">
        <v>14</v>
      </c>
      <c r="C50" s="2" t="s">
        <v>10</v>
      </c>
      <c r="D50" s="6">
        <v>1258</v>
      </c>
      <c r="E50" s="5">
        <v>288</v>
      </c>
      <c r="F50" s="5">
        <v>841</v>
      </c>
      <c r="G50" s="5">
        <v>294</v>
      </c>
      <c r="H50" s="5">
        <v>230</v>
      </c>
      <c r="I50" s="6">
        <v>2911</v>
      </c>
      <c r="J50" s="6">
        <v>122818</v>
      </c>
      <c r="K50" s="6">
        <v>28117</v>
      </c>
      <c r="L50" s="6">
        <v>82106</v>
      </c>
      <c r="M50" s="6">
        <v>28703</v>
      </c>
      <c r="N50" s="6">
        <v>22455</v>
      </c>
      <c r="O50" s="6">
        <v>284199</v>
      </c>
    </row>
    <row r="51" spans="1:15" ht="11.25" customHeight="1" x14ac:dyDescent="0.2">
      <c r="A51" s="292"/>
      <c r="B51" s="3" t="s">
        <v>14</v>
      </c>
      <c r="C51" s="2" t="s">
        <v>11</v>
      </c>
      <c r="D51" s="6">
        <v>1545</v>
      </c>
      <c r="E51" s="5">
        <v>471</v>
      </c>
      <c r="F51" s="6">
        <v>1184</v>
      </c>
      <c r="G51" s="5">
        <v>475</v>
      </c>
      <c r="H51" s="5">
        <v>378</v>
      </c>
      <c r="I51" s="6">
        <v>4053</v>
      </c>
      <c r="J51" s="6">
        <v>274656</v>
      </c>
      <c r="K51" s="6">
        <v>83730</v>
      </c>
      <c r="L51" s="6">
        <v>210481</v>
      </c>
      <c r="M51" s="6">
        <v>84441</v>
      </c>
      <c r="N51" s="6">
        <v>67197</v>
      </c>
      <c r="O51" s="6">
        <v>720505</v>
      </c>
    </row>
    <row r="52" spans="1:15" ht="11.25" customHeight="1" x14ac:dyDescent="0.2">
      <c r="A52" s="292"/>
      <c r="B52" s="3" t="s">
        <v>15</v>
      </c>
      <c r="C52" s="2" t="s">
        <v>10</v>
      </c>
      <c r="D52" s="6">
        <v>15761</v>
      </c>
      <c r="E52" s="6">
        <v>2977</v>
      </c>
      <c r="F52" s="6">
        <v>5331</v>
      </c>
      <c r="G52" s="6">
        <v>2100</v>
      </c>
      <c r="H52" s="6">
        <v>1812</v>
      </c>
      <c r="I52" s="6">
        <v>27981</v>
      </c>
      <c r="J52" s="6">
        <v>1409245</v>
      </c>
      <c r="K52" s="6">
        <v>266184</v>
      </c>
      <c r="L52" s="6">
        <v>476663</v>
      </c>
      <c r="M52" s="6">
        <v>187768</v>
      </c>
      <c r="N52" s="6">
        <v>162017</v>
      </c>
      <c r="O52" s="6">
        <v>2501877</v>
      </c>
    </row>
    <row r="53" spans="1:15" ht="11.25" customHeight="1" x14ac:dyDescent="0.2">
      <c r="A53" s="292"/>
      <c r="B53" s="3" t="s">
        <v>16</v>
      </c>
      <c r="C53" s="2" t="s">
        <v>11</v>
      </c>
      <c r="D53" s="6">
        <v>16794</v>
      </c>
      <c r="E53" s="6">
        <v>2899</v>
      </c>
      <c r="F53" s="6">
        <v>5797</v>
      </c>
      <c r="G53" s="6">
        <v>2230</v>
      </c>
      <c r="H53" s="6">
        <v>1996</v>
      </c>
      <c r="I53" s="6">
        <v>29716</v>
      </c>
      <c r="J53" s="6">
        <v>2997512</v>
      </c>
      <c r="K53" s="6">
        <v>517434</v>
      </c>
      <c r="L53" s="6">
        <v>1034690</v>
      </c>
      <c r="M53" s="6">
        <v>398026</v>
      </c>
      <c r="N53" s="6">
        <v>356260</v>
      </c>
      <c r="O53" s="6">
        <v>5303922</v>
      </c>
    </row>
    <row r="54" spans="1:15" ht="11.25" customHeight="1" x14ac:dyDescent="0.2">
      <c r="A54" s="292"/>
      <c r="B54" s="3" t="s">
        <v>17</v>
      </c>
      <c r="C54" s="2" t="s">
        <v>10</v>
      </c>
      <c r="D54" s="6">
        <v>4277</v>
      </c>
      <c r="E54" s="5">
        <v>539</v>
      </c>
      <c r="F54" s="5">
        <v>902</v>
      </c>
      <c r="G54" s="5">
        <v>320</v>
      </c>
      <c r="H54" s="5">
        <v>406</v>
      </c>
      <c r="I54" s="6">
        <v>6444</v>
      </c>
      <c r="J54" s="6">
        <v>683761</v>
      </c>
      <c r="K54" s="6">
        <v>86170</v>
      </c>
      <c r="L54" s="6">
        <v>144202</v>
      </c>
      <c r="M54" s="6">
        <v>51158</v>
      </c>
      <c r="N54" s="6">
        <v>64907</v>
      </c>
      <c r="O54" s="6">
        <v>1030198</v>
      </c>
    </row>
    <row r="55" spans="1:15" ht="11.25" customHeight="1" x14ac:dyDescent="0.2">
      <c r="A55" s="292"/>
      <c r="B55" s="3" t="s">
        <v>18</v>
      </c>
      <c r="C55" s="2" t="s">
        <v>11</v>
      </c>
      <c r="D55" s="6">
        <v>11423</v>
      </c>
      <c r="E55" s="6">
        <v>1187</v>
      </c>
      <c r="F55" s="6">
        <v>2729</v>
      </c>
      <c r="G55" s="5">
        <v>912</v>
      </c>
      <c r="H55" s="6">
        <v>1118</v>
      </c>
      <c r="I55" s="6">
        <v>17369</v>
      </c>
      <c r="J55" s="6">
        <v>2261426</v>
      </c>
      <c r="K55" s="6">
        <v>234992</v>
      </c>
      <c r="L55" s="6">
        <v>540264</v>
      </c>
      <c r="M55" s="6">
        <v>180550</v>
      </c>
      <c r="N55" s="6">
        <v>221332</v>
      </c>
      <c r="O55" s="6">
        <v>3438564</v>
      </c>
    </row>
    <row r="56" spans="1:15" ht="11.25" customHeight="1" x14ac:dyDescent="0.2">
      <c r="A56" s="293"/>
      <c r="B56" s="290" t="s">
        <v>7</v>
      </c>
      <c r="C56" s="290"/>
      <c r="D56" s="6">
        <v>53090</v>
      </c>
      <c r="E56" s="6">
        <v>8614</v>
      </c>
      <c r="F56" s="6">
        <v>17365</v>
      </c>
      <c r="G56" s="6">
        <v>6660</v>
      </c>
      <c r="H56" s="6">
        <v>6324</v>
      </c>
      <c r="I56" s="10">
        <v>92053</v>
      </c>
      <c r="J56" s="6">
        <v>8382008</v>
      </c>
      <c r="K56" s="6">
        <v>1291700</v>
      </c>
      <c r="L56" s="6">
        <v>2660034</v>
      </c>
      <c r="M56" s="6">
        <v>1029445</v>
      </c>
      <c r="N56" s="6">
        <v>1014649</v>
      </c>
      <c r="O56" s="12">
        <v>14377836</v>
      </c>
    </row>
    <row r="57" spans="1:15" ht="11.25" customHeight="1" x14ac:dyDescent="0.2">
      <c r="A57" s="291" t="s">
        <v>22</v>
      </c>
      <c r="B57" s="3" t="s">
        <v>9</v>
      </c>
      <c r="C57" s="2" t="s">
        <v>10</v>
      </c>
      <c r="D57" s="5">
        <v>428</v>
      </c>
      <c r="E57" s="5">
        <v>360</v>
      </c>
      <c r="F57" s="5">
        <v>33</v>
      </c>
      <c r="G57" s="5">
        <v>147</v>
      </c>
      <c r="H57" s="5">
        <v>2</v>
      </c>
      <c r="I57" s="5">
        <v>970</v>
      </c>
      <c r="J57" s="6">
        <v>186231</v>
      </c>
      <c r="K57" s="6">
        <v>156643</v>
      </c>
      <c r="L57" s="6">
        <v>14359</v>
      </c>
      <c r="M57" s="6">
        <v>63963</v>
      </c>
      <c r="N57" s="5">
        <v>870</v>
      </c>
      <c r="O57" s="6">
        <v>422066</v>
      </c>
    </row>
    <row r="58" spans="1:15" ht="11.25" customHeight="1" x14ac:dyDescent="0.2">
      <c r="A58" s="292"/>
      <c r="B58" s="3" t="s">
        <v>9</v>
      </c>
      <c r="C58" s="2" t="s">
        <v>11</v>
      </c>
      <c r="D58" s="5">
        <v>388</v>
      </c>
      <c r="E58" s="5">
        <v>323</v>
      </c>
      <c r="F58" s="5">
        <v>19</v>
      </c>
      <c r="G58" s="5">
        <v>166</v>
      </c>
      <c r="H58" s="5">
        <v>6</v>
      </c>
      <c r="I58" s="5">
        <v>902</v>
      </c>
      <c r="J58" s="6">
        <v>163759</v>
      </c>
      <c r="K58" s="6">
        <v>136325</v>
      </c>
      <c r="L58" s="6">
        <v>8019</v>
      </c>
      <c r="M58" s="6">
        <v>70062</v>
      </c>
      <c r="N58" s="6">
        <v>2532</v>
      </c>
      <c r="O58" s="6">
        <v>380697</v>
      </c>
    </row>
    <row r="59" spans="1:15" ht="11.25" customHeight="1" x14ac:dyDescent="0.2">
      <c r="A59" s="292"/>
      <c r="B59" s="3" t="s">
        <v>12</v>
      </c>
      <c r="C59" s="2" t="s">
        <v>10</v>
      </c>
      <c r="D59" s="6">
        <v>3476</v>
      </c>
      <c r="E59" s="6">
        <v>1306</v>
      </c>
      <c r="F59" s="5">
        <v>311</v>
      </c>
      <c r="G59" s="5">
        <v>642</v>
      </c>
      <c r="H59" s="5">
        <v>67</v>
      </c>
      <c r="I59" s="6">
        <v>5802</v>
      </c>
      <c r="J59" s="6">
        <v>1504549</v>
      </c>
      <c r="K59" s="6">
        <v>565288</v>
      </c>
      <c r="L59" s="6">
        <v>134613</v>
      </c>
      <c r="M59" s="6">
        <v>277883</v>
      </c>
      <c r="N59" s="6">
        <v>29000</v>
      </c>
      <c r="O59" s="6">
        <v>2511333</v>
      </c>
    </row>
    <row r="60" spans="1:15" ht="11.25" customHeight="1" x14ac:dyDescent="0.2">
      <c r="A60" s="292"/>
      <c r="B60" s="3" t="s">
        <v>12</v>
      </c>
      <c r="C60" s="2" t="s">
        <v>11</v>
      </c>
      <c r="D60" s="6">
        <v>3274</v>
      </c>
      <c r="E60" s="6">
        <v>1329</v>
      </c>
      <c r="F60" s="5">
        <v>289</v>
      </c>
      <c r="G60" s="5">
        <v>631</v>
      </c>
      <c r="H60" s="5">
        <v>67</v>
      </c>
      <c r="I60" s="6">
        <v>5590</v>
      </c>
      <c r="J60" s="6">
        <v>1381640</v>
      </c>
      <c r="K60" s="6">
        <v>560843</v>
      </c>
      <c r="L60" s="6">
        <v>121959</v>
      </c>
      <c r="M60" s="6">
        <v>266284</v>
      </c>
      <c r="N60" s="6">
        <v>28274</v>
      </c>
      <c r="O60" s="6">
        <v>2359000</v>
      </c>
    </row>
    <row r="61" spans="1:15" ht="11.25" customHeight="1" x14ac:dyDescent="0.2">
      <c r="A61" s="292"/>
      <c r="B61" s="3" t="s">
        <v>13</v>
      </c>
      <c r="C61" s="2" t="s">
        <v>10</v>
      </c>
      <c r="D61" s="6">
        <v>7873</v>
      </c>
      <c r="E61" s="6">
        <v>2257</v>
      </c>
      <c r="F61" s="5">
        <v>963</v>
      </c>
      <c r="G61" s="6">
        <v>1252</v>
      </c>
      <c r="H61" s="5">
        <v>380</v>
      </c>
      <c r="I61" s="6">
        <v>12725</v>
      </c>
      <c r="J61" s="6">
        <v>2236915</v>
      </c>
      <c r="K61" s="6">
        <v>641270</v>
      </c>
      <c r="L61" s="6">
        <v>273612</v>
      </c>
      <c r="M61" s="6">
        <v>355724</v>
      </c>
      <c r="N61" s="6">
        <v>107967</v>
      </c>
      <c r="O61" s="6">
        <v>3615488</v>
      </c>
    </row>
    <row r="62" spans="1:15" ht="11.25" customHeight="1" x14ac:dyDescent="0.2">
      <c r="A62" s="292"/>
      <c r="B62" s="3" t="s">
        <v>13</v>
      </c>
      <c r="C62" s="2" t="s">
        <v>11</v>
      </c>
      <c r="D62" s="6">
        <v>7541</v>
      </c>
      <c r="E62" s="6">
        <v>2115</v>
      </c>
      <c r="F62" s="5">
        <v>856</v>
      </c>
      <c r="G62" s="6">
        <v>1252</v>
      </c>
      <c r="H62" s="5">
        <v>430</v>
      </c>
      <c r="I62" s="6">
        <v>12194</v>
      </c>
      <c r="J62" s="6">
        <v>2257826</v>
      </c>
      <c r="K62" s="6">
        <v>633245</v>
      </c>
      <c r="L62" s="6">
        <v>256292</v>
      </c>
      <c r="M62" s="6">
        <v>374857</v>
      </c>
      <c r="N62" s="6">
        <v>128745</v>
      </c>
      <c r="O62" s="6">
        <v>3650965</v>
      </c>
    </row>
    <row r="63" spans="1:15" ht="11.25" customHeight="1" x14ac:dyDescent="0.2">
      <c r="A63" s="292"/>
      <c r="B63" s="3" t="s">
        <v>14</v>
      </c>
      <c r="C63" s="2" t="s">
        <v>10</v>
      </c>
      <c r="D63" s="5">
        <v>563</v>
      </c>
      <c r="E63" s="5">
        <v>117</v>
      </c>
      <c r="F63" s="5">
        <v>61</v>
      </c>
      <c r="G63" s="5">
        <v>53</v>
      </c>
      <c r="H63" s="5">
        <v>24</v>
      </c>
      <c r="I63" s="5">
        <v>818</v>
      </c>
      <c r="J63" s="6">
        <v>54965</v>
      </c>
      <c r="K63" s="6">
        <v>11423</v>
      </c>
      <c r="L63" s="6">
        <v>5955</v>
      </c>
      <c r="M63" s="6">
        <v>5174</v>
      </c>
      <c r="N63" s="6">
        <v>2343</v>
      </c>
      <c r="O63" s="6">
        <v>79860</v>
      </c>
    </row>
    <row r="64" spans="1:15" ht="11.25" customHeight="1" x14ac:dyDescent="0.2">
      <c r="A64" s="292"/>
      <c r="B64" s="3" t="s">
        <v>14</v>
      </c>
      <c r="C64" s="2" t="s">
        <v>11</v>
      </c>
      <c r="D64" s="5">
        <v>519</v>
      </c>
      <c r="E64" s="5">
        <v>138</v>
      </c>
      <c r="F64" s="5">
        <v>68</v>
      </c>
      <c r="G64" s="5">
        <v>76</v>
      </c>
      <c r="H64" s="5">
        <v>28</v>
      </c>
      <c r="I64" s="5">
        <v>829</v>
      </c>
      <c r="J64" s="6">
        <v>92263</v>
      </c>
      <c r="K64" s="6">
        <v>24532</v>
      </c>
      <c r="L64" s="6">
        <v>12088</v>
      </c>
      <c r="M64" s="6">
        <v>13511</v>
      </c>
      <c r="N64" s="6">
        <v>4978</v>
      </c>
      <c r="O64" s="6">
        <v>147372</v>
      </c>
    </row>
    <row r="65" spans="1:15" ht="11.25" customHeight="1" x14ac:dyDescent="0.2">
      <c r="A65" s="292"/>
      <c r="B65" s="3" t="s">
        <v>15</v>
      </c>
      <c r="C65" s="2" t="s">
        <v>10</v>
      </c>
      <c r="D65" s="6">
        <v>11478</v>
      </c>
      <c r="E65" s="6">
        <v>1987</v>
      </c>
      <c r="F65" s="6">
        <v>1660</v>
      </c>
      <c r="G65" s="5">
        <v>971</v>
      </c>
      <c r="H65" s="5">
        <v>392</v>
      </c>
      <c r="I65" s="6">
        <v>16488</v>
      </c>
      <c r="J65" s="6">
        <v>1026287</v>
      </c>
      <c r="K65" s="6">
        <v>177664</v>
      </c>
      <c r="L65" s="6">
        <v>148426</v>
      </c>
      <c r="M65" s="6">
        <v>86820</v>
      </c>
      <c r="N65" s="6">
        <v>35050</v>
      </c>
      <c r="O65" s="6">
        <v>1474247</v>
      </c>
    </row>
    <row r="66" spans="1:15" ht="11.25" customHeight="1" x14ac:dyDescent="0.2">
      <c r="A66" s="292"/>
      <c r="B66" s="3" t="s">
        <v>16</v>
      </c>
      <c r="C66" s="2" t="s">
        <v>11</v>
      </c>
      <c r="D66" s="6">
        <v>12900</v>
      </c>
      <c r="E66" s="6">
        <v>2046</v>
      </c>
      <c r="F66" s="6">
        <v>2032</v>
      </c>
      <c r="G66" s="6">
        <v>1223</v>
      </c>
      <c r="H66" s="5">
        <v>535</v>
      </c>
      <c r="I66" s="6">
        <v>18736</v>
      </c>
      <c r="J66" s="6">
        <v>2302483</v>
      </c>
      <c r="K66" s="6">
        <v>365185</v>
      </c>
      <c r="L66" s="6">
        <v>362686</v>
      </c>
      <c r="M66" s="6">
        <v>218290</v>
      </c>
      <c r="N66" s="6">
        <v>95491</v>
      </c>
      <c r="O66" s="6">
        <v>3344135</v>
      </c>
    </row>
    <row r="67" spans="1:15" ht="11.25" customHeight="1" x14ac:dyDescent="0.2">
      <c r="A67" s="292"/>
      <c r="B67" s="3" t="s">
        <v>17</v>
      </c>
      <c r="C67" s="2" t="s">
        <v>10</v>
      </c>
      <c r="D67" s="6">
        <v>4270</v>
      </c>
      <c r="E67" s="5">
        <v>620</v>
      </c>
      <c r="F67" s="5">
        <v>288</v>
      </c>
      <c r="G67" s="5">
        <v>198</v>
      </c>
      <c r="H67" s="5">
        <v>69</v>
      </c>
      <c r="I67" s="6">
        <v>5445</v>
      </c>
      <c r="J67" s="6">
        <v>682642</v>
      </c>
      <c r="K67" s="6">
        <v>99119</v>
      </c>
      <c r="L67" s="6">
        <v>46042</v>
      </c>
      <c r="M67" s="6">
        <v>31654</v>
      </c>
      <c r="N67" s="6">
        <v>11031</v>
      </c>
      <c r="O67" s="6">
        <v>870488</v>
      </c>
    </row>
    <row r="68" spans="1:15" ht="11.25" customHeight="1" x14ac:dyDescent="0.2">
      <c r="A68" s="292"/>
      <c r="B68" s="3" t="s">
        <v>18</v>
      </c>
      <c r="C68" s="2" t="s">
        <v>11</v>
      </c>
      <c r="D68" s="6">
        <v>10870</v>
      </c>
      <c r="E68" s="6">
        <v>1179</v>
      </c>
      <c r="F68" s="5">
        <v>878</v>
      </c>
      <c r="G68" s="5">
        <v>458</v>
      </c>
      <c r="H68" s="5">
        <v>208</v>
      </c>
      <c r="I68" s="6">
        <v>13593</v>
      </c>
      <c r="J68" s="6">
        <v>2151948</v>
      </c>
      <c r="K68" s="6">
        <v>233408</v>
      </c>
      <c r="L68" s="6">
        <v>173819</v>
      </c>
      <c r="M68" s="6">
        <v>90671</v>
      </c>
      <c r="N68" s="6">
        <v>41178</v>
      </c>
      <c r="O68" s="6">
        <v>2691024</v>
      </c>
    </row>
    <row r="69" spans="1:15" ht="11.25" customHeight="1" x14ac:dyDescent="0.2">
      <c r="A69" s="293"/>
      <c r="B69" s="290" t="s">
        <v>7</v>
      </c>
      <c r="C69" s="290"/>
      <c r="D69" s="6">
        <v>63580</v>
      </c>
      <c r="E69" s="6">
        <v>13777</v>
      </c>
      <c r="F69" s="6">
        <v>7458</v>
      </c>
      <c r="G69" s="6">
        <v>7069</v>
      </c>
      <c r="H69" s="6">
        <v>2208</v>
      </c>
      <c r="I69" s="10">
        <v>94092</v>
      </c>
      <c r="J69" s="6">
        <v>14041508</v>
      </c>
      <c r="K69" s="6">
        <v>3604945</v>
      </c>
      <c r="L69" s="6">
        <v>1557870</v>
      </c>
      <c r="M69" s="6">
        <v>1854893</v>
      </c>
      <c r="N69" s="6">
        <v>487459</v>
      </c>
      <c r="O69" s="12">
        <v>21546675</v>
      </c>
    </row>
    <row r="70" spans="1:15" ht="11.25" customHeight="1" x14ac:dyDescent="0.2">
      <c r="A70" s="291" t="s">
        <v>23</v>
      </c>
      <c r="B70" s="3" t="s">
        <v>9</v>
      </c>
      <c r="C70" s="2" t="s">
        <v>10</v>
      </c>
      <c r="D70" s="5">
        <v>289</v>
      </c>
      <c r="E70" s="5">
        <v>211</v>
      </c>
      <c r="F70" s="5">
        <v>36</v>
      </c>
      <c r="G70" s="5">
        <v>87</v>
      </c>
      <c r="H70" s="5">
        <v>3</v>
      </c>
      <c r="I70" s="5">
        <v>626</v>
      </c>
      <c r="J70" s="6">
        <v>125749</v>
      </c>
      <c r="K70" s="6">
        <v>91810</v>
      </c>
      <c r="L70" s="6">
        <v>15664</v>
      </c>
      <c r="M70" s="6">
        <v>37855</v>
      </c>
      <c r="N70" s="6">
        <v>1305</v>
      </c>
      <c r="O70" s="6">
        <v>272383</v>
      </c>
    </row>
    <row r="71" spans="1:15" ht="11.25" customHeight="1" x14ac:dyDescent="0.2">
      <c r="A71" s="292"/>
      <c r="B71" s="3" t="s">
        <v>9</v>
      </c>
      <c r="C71" s="2" t="s">
        <v>11</v>
      </c>
      <c r="D71" s="5">
        <v>276</v>
      </c>
      <c r="E71" s="5">
        <v>226</v>
      </c>
      <c r="F71" s="5">
        <v>42</v>
      </c>
      <c r="G71" s="5">
        <v>84</v>
      </c>
      <c r="H71" s="5">
        <v>4</v>
      </c>
      <c r="I71" s="5">
        <v>632</v>
      </c>
      <c r="J71" s="6">
        <v>116489</v>
      </c>
      <c r="K71" s="6">
        <v>95386</v>
      </c>
      <c r="L71" s="6">
        <v>17727</v>
      </c>
      <c r="M71" s="6">
        <v>35453</v>
      </c>
      <c r="N71" s="6">
        <v>1688</v>
      </c>
      <c r="O71" s="6">
        <v>266743</v>
      </c>
    </row>
    <row r="72" spans="1:15" ht="11.25" customHeight="1" x14ac:dyDescent="0.2">
      <c r="A72" s="292"/>
      <c r="B72" s="3" t="s">
        <v>12</v>
      </c>
      <c r="C72" s="2" t="s">
        <v>10</v>
      </c>
      <c r="D72" s="6">
        <v>1699</v>
      </c>
      <c r="E72" s="5">
        <v>731</v>
      </c>
      <c r="F72" s="5">
        <v>288</v>
      </c>
      <c r="G72" s="5">
        <v>581</v>
      </c>
      <c r="H72" s="5">
        <v>32</v>
      </c>
      <c r="I72" s="6">
        <v>3331</v>
      </c>
      <c r="J72" s="6">
        <v>735394</v>
      </c>
      <c r="K72" s="6">
        <v>316406</v>
      </c>
      <c r="L72" s="6">
        <v>124658</v>
      </c>
      <c r="M72" s="6">
        <v>251480</v>
      </c>
      <c r="N72" s="6">
        <v>13851</v>
      </c>
      <c r="O72" s="6">
        <v>1441789</v>
      </c>
    </row>
    <row r="73" spans="1:15" ht="11.25" customHeight="1" x14ac:dyDescent="0.2">
      <c r="A73" s="292"/>
      <c r="B73" s="3" t="s">
        <v>12</v>
      </c>
      <c r="C73" s="2" t="s">
        <v>11</v>
      </c>
      <c r="D73" s="6">
        <v>1611</v>
      </c>
      <c r="E73" s="5">
        <v>640</v>
      </c>
      <c r="F73" s="5">
        <v>273</v>
      </c>
      <c r="G73" s="5">
        <v>548</v>
      </c>
      <c r="H73" s="5">
        <v>49</v>
      </c>
      <c r="I73" s="6">
        <v>3121</v>
      </c>
      <c r="J73" s="6">
        <v>679848</v>
      </c>
      <c r="K73" s="6">
        <v>270082</v>
      </c>
      <c r="L73" s="6">
        <v>115207</v>
      </c>
      <c r="M73" s="6">
        <v>231258</v>
      </c>
      <c r="N73" s="6">
        <v>20678</v>
      </c>
      <c r="O73" s="6">
        <v>1317073</v>
      </c>
    </row>
    <row r="74" spans="1:15" ht="11.25" customHeight="1" x14ac:dyDescent="0.2">
      <c r="A74" s="292"/>
      <c r="B74" s="3" t="s">
        <v>13</v>
      </c>
      <c r="C74" s="2" t="s">
        <v>10</v>
      </c>
      <c r="D74" s="6">
        <v>4711</v>
      </c>
      <c r="E74" s="6">
        <v>1073</v>
      </c>
      <c r="F74" s="6">
        <v>1145</v>
      </c>
      <c r="G74" s="6">
        <v>1128</v>
      </c>
      <c r="H74" s="5">
        <v>235</v>
      </c>
      <c r="I74" s="6">
        <v>8292</v>
      </c>
      <c r="J74" s="6">
        <v>1338512</v>
      </c>
      <c r="K74" s="6">
        <v>304866</v>
      </c>
      <c r="L74" s="6">
        <v>325323</v>
      </c>
      <c r="M74" s="6">
        <v>320493</v>
      </c>
      <c r="N74" s="6">
        <v>66769</v>
      </c>
      <c r="O74" s="6">
        <v>2355963</v>
      </c>
    </row>
    <row r="75" spans="1:15" ht="11.25" customHeight="1" x14ac:dyDescent="0.2">
      <c r="A75" s="292"/>
      <c r="B75" s="3" t="s">
        <v>13</v>
      </c>
      <c r="C75" s="2" t="s">
        <v>11</v>
      </c>
      <c r="D75" s="6">
        <v>4573</v>
      </c>
      <c r="E75" s="5">
        <v>997</v>
      </c>
      <c r="F75" s="6">
        <v>1156</v>
      </c>
      <c r="G75" s="6">
        <v>1102</v>
      </c>
      <c r="H75" s="5">
        <v>215</v>
      </c>
      <c r="I75" s="6">
        <v>8043</v>
      </c>
      <c r="J75" s="6">
        <v>1369187</v>
      </c>
      <c r="K75" s="6">
        <v>298509</v>
      </c>
      <c r="L75" s="6">
        <v>346114</v>
      </c>
      <c r="M75" s="6">
        <v>329946</v>
      </c>
      <c r="N75" s="6">
        <v>64372</v>
      </c>
      <c r="O75" s="6">
        <v>2408128</v>
      </c>
    </row>
    <row r="76" spans="1:15" ht="11.25" customHeight="1" x14ac:dyDescent="0.2">
      <c r="A76" s="292"/>
      <c r="B76" s="3" t="s">
        <v>14</v>
      </c>
      <c r="C76" s="2" t="s">
        <v>10</v>
      </c>
      <c r="D76" s="5">
        <v>474</v>
      </c>
      <c r="E76" s="5">
        <v>104</v>
      </c>
      <c r="F76" s="5">
        <v>168</v>
      </c>
      <c r="G76" s="5">
        <v>119</v>
      </c>
      <c r="H76" s="5">
        <v>17</v>
      </c>
      <c r="I76" s="5">
        <v>882</v>
      </c>
      <c r="J76" s="6">
        <v>46276</v>
      </c>
      <c r="K76" s="6">
        <v>10153</v>
      </c>
      <c r="L76" s="6">
        <v>16402</v>
      </c>
      <c r="M76" s="6">
        <v>11618</v>
      </c>
      <c r="N76" s="6">
        <v>1660</v>
      </c>
      <c r="O76" s="6">
        <v>86109</v>
      </c>
    </row>
    <row r="77" spans="1:15" ht="11.25" customHeight="1" x14ac:dyDescent="0.2">
      <c r="A77" s="292"/>
      <c r="B77" s="3" t="s">
        <v>14</v>
      </c>
      <c r="C77" s="2" t="s">
        <v>11</v>
      </c>
      <c r="D77" s="5">
        <v>470</v>
      </c>
      <c r="E77" s="5">
        <v>111</v>
      </c>
      <c r="F77" s="5">
        <v>171</v>
      </c>
      <c r="G77" s="5">
        <v>114</v>
      </c>
      <c r="H77" s="5">
        <v>24</v>
      </c>
      <c r="I77" s="5">
        <v>890</v>
      </c>
      <c r="J77" s="6">
        <v>83552</v>
      </c>
      <c r="K77" s="6">
        <v>19733</v>
      </c>
      <c r="L77" s="6">
        <v>30399</v>
      </c>
      <c r="M77" s="6">
        <v>20266</v>
      </c>
      <c r="N77" s="6">
        <v>4267</v>
      </c>
      <c r="O77" s="6">
        <v>158217</v>
      </c>
    </row>
    <row r="78" spans="1:15" ht="11.25" customHeight="1" x14ac:dyDescent="0.2">
      <c r="A78" s="292"/>
      <c r="B78" s="3" t="s">
        <v>15</v>
      </c>
      <c r="C78" s="2" t="s">
        <v>10</v>
      </c>
      <c r="D78" s="6">
        <v>11927</v>
      </c>
      <c r="E78" s="6">
        <v>2579</v>
      </c>
      <c r="F78" s="6">
        <v>3716</v>
      </c>
      <c r="G78" s="6">
        <v>2411</v>
      </c>
      <c r="H78" s="5">
        <v>597</v>
      </c>
      <c r="I78" s="6">
        <v>21230</v>
      </c>
      <c r="J78" s="6">
        <v>1066434</v>
      </c>
      <c r="K78" s="6">
        <v>230597</v>
      </c>
      <c r="L78" s="6">
        <v>332260</v>
      </c>
      <c r="M78" s="6">
        <v>215576</v>
      </c>
      <c r="N78" s="6">
        <v>53380</v>
      </c>
      <c r="O78" s="6">
        <v>1898247</v>
      </c>
    </row>
    <row r="79" spans="1:15" ht="11.25" customHeight="1" x14ac:dyDescent="0.2">
      <c r="A79" s="292"/>
      <c r="B79" s="3" t="s">
        <v>16</v>
      </c>
      <c r="C79" s="2" t="s">
        <v>11</v>
      </c>
      <c r="D79" s="6">
        <v>12782</v>
      </c>
      <c r="E79" s="6">
        <v>2543</v>
      </c>
      <c r="F79" s="6">
        <v>4336</v>
      </c>
      <c r="G79" s="6">
        <v>2704</v>
      </c>
      <c r="H79" s="5">
        <v>720</v>
      </c>
      <c r="I79" s="6">
        <v>23085</v>
      </c>
      <c r="J79" s="6">
        <v>2281422</v>
      </c>
      <c r="K79" s="6">
        <v>453893</v>
      </c>
      <c r="L79" s="6">
        <v>773920</v>
      </c>
      <c r="M79" s="6">
        <v>482629</v>
      </c>
      <c r="N79" s="6">
        <v>128511</v>
      </c>
      <c r="O79" s="6">
        <v>4120375</v>
      </c>
    </row>
    <row r="80" spans="1:15" ht="11.25" customHeight="1" x14ac:dyDescent="0.2">
      <c r="A80" s="292"/>
      <c r="B80" s="3" t="s">
        <v>17</v>
      </c>
      <c r="C80" s="2" t="s">
        <v>10</v>
      </c>
      <c r="D80" s="6">
        <v>3328</v>
      </c>
      <c r="E80" s="5">
        <v>529</v>
      </c>
      <c r="F80" s="5">
        <v>947</v>
      </c>
      <c r="G80" s="5">
        <v>733</v>
      </c>
      <c r="H80" s="5">
        <v>126</v>
      </c>
      <c r="I80" s="6">
        <v>5663</v>
      </c>
      <c r="J80" s="6">
        <v>532045</v>
      </c>
      <c r="K80" s="6">
        <v>84571</v>
      </c>
      <c r="L80" s="6">
        <v>151396</v>
      </c>
      <c r="M80" s="6">
        <v>117184</v>
      </c>
      <c r="N80" s="6">
        <v>20144</v>
      </c>
      <c r="O80" s="6">
        <v>905340</v>
      </c>
    </row>
    <row r="81" spans="1:15" ht="11.25" customHeight="1" x14ac:dyDescent="0.2">
      <c r="A81" s="292"/>
      <c r="B81" s="3" t="s">
        <v>18</v>
      </c>
      <c r="C81" s="2" t="s">
        <v>11</v>
      </c>
      <c r="D81" s="6">
        <v>8994</v>
      </c>
      <c r="E81" s="6">
        <v>1206</v>
      </c>
      <c r="F81" s="6">
        <v>2932</v>
      </c>
      <c r="G81" s="6">
        <v>2063</v>
      </c>
      <c r="H81" s="5">
        <v>358</v>
      </c>
      <c r="I81" s="6">
        <v>15553</v>
      </c>
      <c r="J81" s="6">
        <v>1780554</v>
      </c>
      <c r="K81" s="6">
        <v>238753</v>
      </c>
      <c r="L81" s="6">
        <v>580452</v>
      </c>
      <c r="M81" s="6">
        <v>408415</v>
      </c>
      <c r="N81" s="6">
        <v>70874</v>
      </c>
      <c r="O81" s="6">
        <v>3079048</v>
      </c>
    </row>
    <row r="82" spans="1:15" ht="11.25" customHeight="1" x14ac:dyDescent="0.2">
      <c r="A82" s="293"/>
      <c r="B82" s="290" t="s">
        <v>7</v>
      </c>
      <c r="C82" s="290"/>
      <c r="D82" s="6">
        <v>51134</v>
      </c>
      <c r="E82" s="6">
        <v>10950</v>
      </c>
      <c r="F82" s="6">
        <v>15210</v>
      </c>
      <c r="G82" s="6">
        <v>11674</v>
      </c>
      <c r="H82" s="6">
        <v>2380</v>
      </c>
      <c r="I82" s="10">
        <v>91348</v>
      </c>
      <c r="J82" s="6">
        <v>10155462</v>
      </c>
      <c r="K82" s="6">
        <v>2414759</v>
      </c>
      <c r="L82" s="6">
        <v>2829522</v>
      </c>
      <c r="M82" s="6">
        <v>2462173</v>
      </c>
      <c r="N82" s="6">
        <v>447499</v>
      </c>
      <c r="O82" s="12">
        <v>18309415</v>
      </c>
    </row>
    <row r="83" spans="1:15" ht="11.25" customHeight="1" x14ac:dyDescent="0.2">
      <c r="A83" s="291" t="s">
        <v>24</v>
      </c>
      <c r="B83" s="3" t="s">
        <v>9</v>
      </c>
      <c r="C83" s="2" t="s">
        <v>10</v>
      </c>
      <c r="D83" s="5">
        <v>969</v>
      </c>
      <c r="E83" s="5">
        <v>132</v>
      </c>
      <c r="F83" s="5">
        <v>192</v>
      </c>
      <c r="G83" s="5">
        <v>85</v>
      </c>
      <c r="H83" s="5">
        <v>25</v>
      </c>
      <c r="I83" s="6">
        <v>1403</v>
      </c>
      <c r="J83" s="6">
        <v>421631</v>
      </c>
      <c r="K83" s="6">
        <v>57436</v>
      </c>
      <c r="L83" s="6">
        <v>83543</v>
      </c>
      <c r="M83" s="6">
        <v>36985</v>
      </c>
      <c r="N83" s="6">
        <v>10878</v>
      </c>
      <c r="O83" s="6">
        <v>610473</v>
      </c>
    </row>
    <row r="84" spans="1:15" ht="11.25" customHeight="1" x14ac:dyDescent="0.2">
      <c r="A84" s="292"/>
      <c r="B84" s="3" t="s">
        <v>9</v>
      </c>
      <c r="C84" s="2" t="s">
        <v>11</v>
      </c>
      <c r="D84" s="5">
        <v>940</v>
      </c>
      <c r="E84" s="5">
        <v>143</v>
      </c>
      <c r="F84" s="5">
        <v>149</v>
      </c>
      <c r="G84" s="5">
        <v>71</v>
      </c>
      <c r="H84" s="5">
        <v>38</v>
      </c>
      <c r="I84" s="6">
        <v>1341</v>
      </c>
      <c r="J84" s="6">
        <v>396736</v>
      </c>
      <c r="K84" s="6">
        <v>60355</v>
      </c>
      <c r="L84" s="6">
        <v>62887</v>
      </c>
      <c r="M84" s="6">
        <v>29966</v>
      </c>
      <c r="N84" s="6">
        <v>16038</v>
      </c>
      <c r="O84" s="6">
        <v>565982</v>
      </c>
    </row>
    <row r="85" spans="1:15" ht="11.25" customHeight="1" x14ac:dyDescent="0.2">
      <c r="A85" s="292"/>
      <c r="B85" s="3" t="s">
        <v>12</v>
      </c>
      <c r="C85" s="2" t="s">
        <v>10</v>
      </c>
      <c r="D85" s="6">
        <v>4496</v>
      </c>
      <c r="E85" s="6">
        <v>1380</v>
      </c>
      <c r="F85" s="5">
        <v>747</v>
      </c>
      <c r="G85" s="5">
        <v>533</v>
      </c>
      <c r="H85" s="5">
        <v>194</v>
      </c>
      <c r="I85" s="6">
        <v>7350</v>
      </c>
      <c r="J85" s="6">
        <v>1946045</v>
      </c>
      <c r="K85" s="6">
        <v>597318</v>
      </c>
      <c r="L85" s="6">
        <v>323331</v>
      </c>
      <c r="M85" s="6">
        <v>230703</v>
      </c>
      <c r="N85" s="6">
        <v>83971</v>
      </c>
      <c r="O85" s="6">
        <v>3181368</v>
      </c>
    </row>
    <row r="86" spans="1:15" ht="11.25" customHeight="1" x14ac:dyDescent="0.2">
      <c r="A86" s="292"/>
      <c r="B86" s="3" t="s">
        <v>12</v>
      </c>
      <c r="C86" s="2" t="s">
        <v>11</v>
      </c>
      <c r="D86" s="6">
        <v>4098</v>
      </c>
      <c r="E86" s="6">
        <v>1257</v>
      </c>
      <c r="F86" s="5">
        <v>743</v>
      </c>
      <c r="G86" s="5">
        <v>509</v>
      </c>
      <c r="H86" s="5">
        <v>216</v>
      </c>
      <c r="I86" s="6">
        <v>6823</v>
      </c>
      <c r="J86" s="6">
        <v>1729371</v>
      </c>
      <c r="K86" s="6">
        <v>530459</v>
      </c>
      <c r="L86" s="6">
        <v>313549</v>
      </c>
      <c r="M86" s="6">
        <v>214800</v>
      </c>
      <c r="N86" s="6">
        <v>91153</v>
      </c>
      <c r="O86" s="6">
        <v>2879332</v>
      </c>
    </row>
    <row r="87" spans="1:15" ht="11.25" customHeight="1" x14ac:dyDescent="0.2">
      <c r="A87" s="292"/>
      <c r="B87" s="3" t="s">
        <v>13</v>
      </c>
      <c r="C87" s="2" t="s">
        <v>10</v>
      </c>
      <c r="D87" s="6">
        <v>10478</v>
      </c>
      <c r="E87" s="6">
        <v>2723</v>
      </c>
      <c r="F87" s="6">
        <v>2162</v>
      </c>
      <c r="G87" s="6">
        <v>1169</v>
      </c>
      <c r="H87" s="5">
        <v>767</v>
      </c>
      <c r="I87" s="6">
        <v>17299</v>
      </c>
      <c r="J87" s="6">
        <v>2977060</v>
      </c>
      <c r="K87" s="6">
        <v>773672</v>
      </c>
      <c r="L87" s="6">
        <v>614278</v>
      </c>
      <c r="M87" s="6">
        <v>332142</v>
      </c>
      <c r="N87" s="6">
        <v>217924</v>
      </c>
      <c r="O87" s="6">
        <v>4915076</v>
      </c>
    </row>
    <row r="88" spans="1:15" ht="11.25" customHeight="1" x14ac:dyDescent="0.2">
      <c r="A88" s="292"/>
      <c r="B88" s="3" t="s">
        <v>13</v>
      </c>
      <c r="C88" s="2" t="s">
        <v>11</v>
      </c>
      <c r="D88" s="6">
        <v>9902</v>
      </c>
      <c r="E88" s="6">
        <v>2568</v>
      </c>
      <c r="F88" s="6">
        <v>2035</v>
      </c>
      <c r="G88" s="6">
        <v>1091</v>
      </c>
      <c r="H88" s="5">
        <v>711</v>
      </c>
      <c r="I88" s="6">
        <v>16307</v>
      </c>
      <c r="J88" s="6">
        <v>2964726</v>
      </c>
      <c r="K88" s="6">
        <v>768877</v>
      </c>
      <c r="L88" s="6">
        <v>609293</v>
      </c>
      <c r="M88" s="6">
        <v>326653</v>
      </c>
      <c r="N88" s="6">
        <v>212878</v>
      </c>
      <c r="O88" s="6">
        <v>4882427</v>
      </c>
    </row>
    <row r="89" spans="1:15" ht="11.25" customHeight="1" x14ac:dyDescent="0.2">
      <c r="A89" s="292"/>
      <c r="B89" s="3" t="s">
        <v>14</v>
      </c>
      <c r="C89" s="2" t="s">
        <v>10</v>
      </c>
      <c r="D89" s="5">
        <v>508</v>
      </c>
      <c r="E89" s="5">
        <v>172</v>
      </c>
      <c r="F89" s="5">
        <v>101</v>
      </c>
      <c r="G89" s="5">
        <v>49</v>
      </c>
      <c r="H89" s="5">
        <v>52</v>
      </c>
      <c r="I89" s="5">
        <v>882</v>
      </c>
      <c r="J89" s="6">
        <v>49596</v>
      </c>
      <c r="K89" s="6">
        <v>16792</v>
      </c>
      <c r="L89" s="6">
        <v>9861</v>
      </c>
      <c r="M89" s="6">
        <v>4784</v>
      </c>
      <c r="N89" s="6">
        <v>5077</v>
      </c>
      <c r="O89" s="6">
        <v>86110</v>
      </c>
    </row>
    <row r="90" spans="1:15" ht="11.25" customHeight="1" x14ac:dyDescent="0.2">
      <c r="A90" s="292"/>
      <c r="B90" s="3" t="s">
        <v>14</v>
      </c>
      <c r="C90" s="2" t="s">
        <v>11</v>
      </c>
      <c r="D90" s="5">
        <v>384</v>
      </c>
      <c r="E90" s="5">
        <v>129</v>
      </c>
      <c r="F90" s="5">
        <v>102</v>
      </c>
      <c r="G90" s="5">
        <v>36</v>
      </c>
      <c r="H90" s="5">
        <v>25</v>
      </c>
      <c r="I90" s="5">
        <v>676</v>
      </c>
      <c r="J90" s="6">
        <v>68264</v>
      </c>
      <c r="K90" s="6">
        <v>22932</v>
      </c>
      <c r="L90" s="6">
        <v>18133</v>
      </c>
      <c r="M90" s="6">
        <v>6400</v>
      </c>
      <c r="N90" s="6">
        <v>4444</v>
      </c>
      <c r="O90" s="6">
        <v>120173</v>
      </c>
    </row>
    <row r="91" spans="1:15" ht="11.25" customHeight="1" x14ac:dyDescent="0.2">
      <c r="A91" s="292"/>
      <c r="B91" s="3" t="s">
        <v>15</v>
      </c>
      <c r="C91" s="2" t="s">
        <v>10</v>
      </c>
      <c r="D91" s="5">
        <v>166</v>
      </c>
      <c r="E91" s="5">
        <v>61</v>
      </c>
      <c r="F91" s="5">
        <v>61</v>
      </c>
      <c r="G91" s="5">
        <v>28</v>
      </c>
      <c r="H91" s="5">
        <v>22</v>
      </c>
      <c r="I91" s="5">
        <v>338</v>
      </c>
      <c r="J91" s="6">
        <v>14843</v>
      </c>
      <c r="K91" s="6">
        <v>5454</v>
      </c>
      <c r="L91" s="6">
        <v>5454</v>
      </c>
      <c r="M91" s="6">
        <v>2504</v>
      </c>
      <c r="N91" s="6">
        <v>1967</v>
      </c>
      <c r="O91" s="6">
        <v>30222</v>
      </c>
    </row>
    <row r="92" spans="1:15" ht="11.25" customHeight="1" x14ac:dyDescent="0.2">
      <c r="A92" s="292"/>
      <c r="B92" s="3" t="s">
        <v>16</v>
      </c>
      <c r="C92" s="2" t="s">
        <v>11</v>
      </c>
      <c r="D92" s="5">
        <v>361</v>
      </c>
      <c r="E92" s="5">
        <v>78</v>
      </c>
      <c r="F92" s="5">
        <v>116</v>
      </c>
      <c r="G92" s="5">
        <v>36</v>
      </c>
      <c r="H92" s="5">
        <v>22</v>
      </c>
      <c r="I92" s="5">
        <v>613</v>
      </c>
      <c r="J92" s="6">
        <v>64434</v>
      </c>
      <c r="K92" s="6">
        <v>13922</v>
      </c>
      <c r="L92" s="6">
        <v>20705</v>
      </c>
      <c r="M92" s="6">
        <v>6426</v>
      </c>
      <c r="N92" s="6">
        <v>3927</v>
      </c>
      <c r="O92" s="6">
        <v>109414</v>
      </c>
    </row>
    <row r="93" spans="1:15" ht="11.25" customHeight="1" x14ac:dyDescent="0.2">
      <c r="A93" s="292"/>
      <c r="B93" s="3" t="s">
        <v>17</v>
      </c>
      <c r="C93" s="2" t="s">
        <v>10</v>
      </c>
      <c r="D93" s="5">
        <v>9</v>
      </c>
      <c r="E93" s="5">
        <v>3</v>
      </c>
      <c r="F93" s="5">
        <v>7</v>
      </c>
      <c r="G93" s="5">
        <v>1</v>
      </c>
      <c r="H93" s="4"/>
      <c r="I93" s="5">
        <v>20</v>
      </c>
      <c r="J93" s="6">
        <v>1439</v>
      </c>
      <c r="K93" s="5">
        <v>480</v>
      </c>
      <c r="L93" s="6">
        <v>1119</v>
      </c>
      <c r="M93" s="5">
        <v>160</v>
      </c>
      <c r="N93" s="4"/>
      <c r="O93" s="6">
        <v>3198</v>
      </c>
    </row>
    <row r="94" spans="1:15" ht="11.25" customHeight="1" x14ac:dyDescent="0.2">
      <c r="A94" s="292"/>
      <c r="B94" s="3" t="s">
        <v>18</v>
      </c>
      <c r="C94" s="2" t="s">
        <v>11</v>
      </c>
      <c r="D94" s="5">
        <v>78</v>
      </c>
      <c r="E94" s="5">
        <v>25</v>
      </c>
      <c r="F94" s="5">
        <v>38</v>
      </c>
      <c r="G94" s="5">
        <v>4</v>
      </c>
      <c r="H94" s="5">
        <v>5</v>
      </c>
      <c r="I94" s="5">
        <v>150</v>
      </c>
      <c r="J94" s="6">
        <v>15442</v>
      </c>
      <c r="K94" s="6">
        <v>4949</v>
      </c>
      <c r="L94" s="6">
        <v>7523</v>
      </c>
      <c r="M94" s="5">
        <v>792</v>
      </c>
      <c r="N94" s="5">
        <v>990</v>
      </c>
      <c r="O94" s="6">
        <v>29696</v>
      </c>
    </row>
    <row r="95" spans="1:15" ht="11.25" customHeight="1" x14ac:dyDescent="0.2">
      <c r="A95" s="293"/>
      <c r="B95" s="290" t="s">
        <v>7</v>
      </c>
      <c r="C95" s="290"/>
      <c r="D95" s="6">
        <v>32389</v>
      </c>
      <c r="E95" s="6">
        <v>8671</v>
      </c>
      <c r="F95" s="6">
        <v>6453</v>
      </c>
      <c r="G95" s="6">
        <v>3612</v>
      </c>
      <c r="H95" s="6">
        <v>2077</v>
      </c>
      <c r="I95" s="10">
        <v>53202</v>
      </c>
      <c r="J95" s="6">
        <v>10649587</v>
      </c>
      <c r="K95" s="6">
        <v>2852646</v>
      </c>
      <c r="L95" s="6">
        <v>2069676</v>
      </c>
      <c r="M95" s="6">
        <v>1192315</v>
      </c>
      <c r="N95" s="6">
        <v>649247</v>
      </c>
      <c r="O95" s="12">
        <v>17413471</v>
      </c>
    </row>
    <row r="96" spans="1:15" ht="11.25" customHeight="1" x14ac:dyDescent="0.2">
      <c r="A96" s="291" t="s">
        <v>25</v>
      </c>
      <c r="B96" s="3" t="s">
        <v>9</v>
      </c>
      <c r="C96" s="2" t="s">
        <v>10</v>
      </c>
      <c r="D96" s="5">
        <v>500</v>
      </c>
      <c r="E96" s="5">
        <v>72</v>
      </c>
      <c r="F96" s="5">
        <v>58</v>
      </c>
      <c r="G96" s="5">
        <v>78</v>
      </c>
      <c r="H96" s="5">
        <v>4</v>
      </c>
      <c r="I96" s="5">
        <v>712</v>
      </c>
      <c r="J96" s="6">
        <v>217560</v>
      </c>
      <c r="K96" s="6">
        <v>31329</v>
      </c>
      <c r="L96" s="6">
        <v>25237</v>
      </c>
      <c r="M96" s="6">
        <v>33939</v>
      </c>
      <c r="N96" s="6">
        <v>1740</v>
      </c>
      <c r="O96" s="6">
        <v>309805</v>
      </c>
    </row>
    <row r="97" spans="1:15" ht="11.25" customHeight="1" x14ac:dyDescent="0.2">
      <c r="A97" s="292"/>
      <c r="B97" s="3" t="s">
        <v>9</v>
      </c>
      <c r="C97" s="2" t="s">
        <v>11</v>
      </c>
      <c r="D97" s="5">
        <v>468</v>
      </c>
      <c r="E97" s="5">
        <v>65</v>
      </c>
      <c r="F97" s="5">
        <v>56</v>
      </c>
      <c r="G97" s="5">
        <v>66</v>
      </c>
      <c r="H97" s="5">
        <v>8</v>
      </c>
      <c r="I97" s="5">
        <v>663</v>
      </c>
      <c r="J97" s="6">
        <v>197524</v>
      </c>
      <c r="K97" s="6">
        <v>27434</v>
      </c>
      <c r="L97" s="6">
        <v>23635</v>
      </c>
      <c r="M97" s="6">
        <v>27856</v>
      </c>
      <c r="N97" s="6">
        <v>3376</v>
      </c>
      <c r="O97" s="6">
        <v>279825</v>
      </c>
    </row>
    <row r="98" spans="1:15" ht="11.25" customHeight="1" x14ac:dyDescent="0.2">
      <c r="A98" s="292"/>
      <c r="B98" s="3" t="s">
        <v>12</v>
      </c>
      <c r="C98" s="2" t="s">
        <v>10</v>
      </c>
      <c r="D98" s="6">
        <v>1837</v>
      </c>
      <c r="E98" s="5">
        <v>471</v>
      </c>
      <c r="F98" s="5">
        <v>221</v>
      </c>
      <c r="G98" s="5">
        <v>451</v>
      </c>
      <c r="H98" s="5">
        <v>50</v>
      </c>
      <c r="I98" s="6">
        <v>3030</v>
      </c>
      <c r="J98" s="6">
        <v>795126</v>
      </c>
      <c r="K98" s="6">
        <v>203867</v>
      </c>
      <c r="L98" s="6">
        <v>95657</v>
      </c>
      <c r="M98" s="6">
        <v>195211</v>
      </c>
      <c r="N98" s="6">
        <v>21642</v>
      </c>
      <c r="O98" s="6">
        <v>1311503</v>
      </c>
    </row>
    <row r="99" spans="1:15" ht="11.25" customHeight="1" x14ac:dyDescent="0.2">
      <c r="A99" s="292"/>
      <c r="B99" s="3" t="s">
        <v>12</v>
      </c>
      <c r="C99" s="2" t="s">
        <v>11</v>
      </c>
      <c r="D99" s="6">
        <v>1769</v>
      </c>
      <c r="E99" s="5">
        <v>528</v>
      </c>
      <c r="F99" s="5">
        <v>201</v>
      </c>
      <c r="G99" s="5">
        <v>457</v>
      </c>
      <c r="H99" s="5">
        <v>41</v>
      </c>
      <c r="I99" s="6">
        <v>2996</v>
      </c>
      <c r="J99" s="6">
        <v>746525</v>
      </c>
      <c r="K99" s="6">
        <v>222818</v>
      </c>
      <c r="L99" s="6">
        <v>84823</v>
      </c>
      <c r="M99" s="6">
        <v>192856</v>
      </c>
      <c r="N99" s="6">
        <v>17302</v>
      </c>
      <c r="O99" s="6">
        <v>1264324</v>
      </c>
    </row>
    <row r="100" spans="1:15" ht="11.25" customHeight="1" x14ac:dyDescent="0.2">
      <c r="A100" s="292"/>
      <c r="B100" s="3" t="s">
        <v>13</v>
      </c>
      <c r="C100" s="2" t="s">
        <v>10</v>
      </c>
      <c r="D100" s="6">
        <v>3411</v>
      </c>
      <c r="E100" s="6">
        <v>1242</v>
      </c>
      <c r="F100" s="5">
        <v>491</v>
      </c>
      <c r="G100" s="5">
        <v>989</v>
      </c>
      <c r="H100" s="5">
        <v>179</v>
      </c>
      <c r="I100" s="6">
        <v>6312</v>
      </c>
      <c r="J100" s="6">
        <v>969150</v>
      </c>
      <c r="K100" s="6">
        <v>352883</v>
      </c>
      <c r="L100" s="6">
        <v>139505</v>
      </c>
      <c r="M100" s="6">
        <v>280999</v>
      </c>
      <c r="N100" s="6">
        <v>50858</v>
      </c>
      <c r="O100" s="6">
        <v>1793395</v>
      </c>
    </row>
    <row r="101" spans="1:15" ht="11.25" customHeight="1" x14ac:dyDescent="0.2">
      <c r="A101" s="292"/>
      <c r="B101" s="3" t="s">
        <v>13</v>
      </c>
      <c r="C101" s="2" t="s">
        <v>11</v>
      </c>
      <c r="D101" s="6">
        <v>3222</v>
      </c>
      <c r="E101" s="6">
        <v>1032</v>
      </c>
      <c r="F101" s="5">
        <v>472</v>
      </c>
      <c r="G101" s="5">
        <v>989</v>
      </c>
      <c r="H101" s="5">
        <v>137</v>
      </c>
      <c r="I101" s="6">
        <v>5852</v>
      </c>
      <c r="J101" s="6">
        <v>964689</v>
      </c>
      <c r="K101" s="6">
        <v>308988</v>
      </c>
      <c r="L101" s="6">
        <v>141320</v>
      </c>
      <c r="M101" s="6">
        <v>296113</v>
      </c>
      <c r="N101" s="6">
        <v>41019</v>
      </c>
      <c r="O101" s="6">
        <v>1752129</v>
      </c>
    </row>
    <row r="102" spans="1:15" ht="11.25" customHeight="1" x14ac:dyDescent="0.2">
      <c r="A102" s="292"/>
      <c r="B102" s="3" t="s">
        <v>14</v>
      </c>
      <c r="C102" s="2" t="s">
        <v>10</v>
      </c>
      <c r="D102" s="5">
        <v>463</v>
      </c>
      <c r="E102" s="5">
        <v>277</v>
      </c>
      <c r="F102" s="5">
        <v>101</v>
      </c>
      <c r="G102" s="5">
        <v>155</v>
      </c>
      <c r="H102" s="5">
        <v>27</v>
      </c>
      <c r="I102" s="6">
        <v>1023</v>
      </c>
      <c r="J102" s="6">
        <v>45202</v>
      </c>
      <c r="K102" s="6">
        <v>27043</v>
      </c>
      <c r="L102" s="6">
        <v>9861</v>
      </c>
      <c r="M102" s="6">
        <v>15133</v>
      </c>
      <c r="N102" s="6">
        <v>2636</v>
      </c>
      <c r="O102" s="6">
        <v>99875</v>
      </c>
    </row>
    <row r="103" spans="1:15" ht="11.25" customHeight="1" x14ac:dyDescent="0.2">
      <c r="A103" s="292"/>
      <c r="B103" s="3" t="s">
        <v>14</v>
      </c>
      <c r="C103" s="2" t="s">
        <v>11</v>
      </c>
      <c r="D103" s="5">
        <v>452</v>
      </c>
      <c r="E103" s="5">
        <v>298</v>
      </c>
      <c r="F103" s="5">
        <v>140</v>
      </c>
      <c r="G103" s="5">
        <v>149</v>
      </c>
      <c r="H103" s="5">
        <v>43</v>
      </c>
      <c r="I103" s="6">
        <v>1082</v>
      </c>
      <c r="J103" s="6">
        <v>80352</v>
      </c>
      <c r="K103" s="6">
        <v>52976</v>
      </c>
      <c r="L103" s="6">
        <v>24888</v>
      </c>
      <c r="M103" s="6">
        <v>26488</v>
      </c>
      <c r="N103" s="6">
        <v>7644</v>
      </c>
      <c r="O103" s="6">
        <v>192348</v>
      </c>
    </row>
    <row r="104" spans="1:15" ht="11.25" customHeight="1" x14ac:dyDescent="0.2">
      <c r="A104" s="292"/>
      <c r="B104" s="3" t="s">
        <v>15</v>
      </c>
      <c r="C104" s="2" t="s">
        <v>10</v>
      </c>
      <c r="D104" s="6">
        <v>11981</v>
      </c>
      <c r="E104" s="6">
        <v>10427</v>
      </c>
      <c r="F104" s="6">
        <v>3379</v>
      </c>
      <c r="G104" s="6">
        <v>3554</v>
      </c>
      <c r="H104" s="5">
        <v>767</v>
      </c>
      <c r="I104" s="6">
        <v>30108</v>
      </c>
      <c r="J104" s="6">
        <v>1071262</v>
      </c>
      <c r="K104" s="6">
        <v>932313</v>
      </c>
      <c r="L104" s="6">
        <v>302128</v>
      </c>
      <c r="M104" s="6">
        <v>317775</v>
      </c>
      <c r="N104" s="6">
        <v>68580</v>
      </c>
      <c r="O104" s="6">
        <v>2692058</v>
      </c>
    </row>
    <row r="105" spans="1:15" ht="11.25" customHeight="1" x14ac:dyDescent="0.2">
      <c r="A105" s="292"/>
      <c r="B105" s="3" t="s">
        <v>16</v>
      </c>
      <c r="C105" s="2" t="s">
        <v>11</v>
      </c>
      <c r="D105" s="6">
        <v>14431</v>
      </c>
      <c r="E105" s="6">
        <v>11187</v>
      </c>
      <c r="F105" s="6">
        <v>4346</v>
      </c>
      <c r="G105" s="6">
        <v>4229</v>
      </c>
      <c r="H105" s="6">
        <v>1330</v>
      </c>
      <c r="I105" s="6">
        <v>35523</v>
      </c>
      <c r="J105" s="6">
        <v>2575747</v>
      </c>
      <c r="K105" s="6">
        <v>1996735</v>
      </c>
      <c r="L105" s="6">
        <v>775705</v>
      </c>
      <c r="M105" s="6">
        <v>754822</v>
      </c>
      <c r="N105" s="6">
        <v>237388</v>
      </c>
      <c r="O105" s="6">
        <v>6340397</v>
      </c>
    </row>
    <row r="106" spans="1:15" ht="11.25" customHeight="1" x14ac:dyDescent="0.2">
      <c r="A106" s="292"/>
      <c r="B106" s="3" t="s">
        <v>17</v>
      </c>
      <c r="C106" s="2" t="s">
        <v>10</v>
      </c>
      <c r="D106" s="6">
        <v>2432</v>
      </c>
      <c r="E106" s="6">
        <v>3971</v>
      </c>
      <c r="F106" s="5">
        <v>446</v>
      </c>
      <c r="G106" s="5">
        <v>932</v>
      </c>
      <c r="H106" s="5">
        <v>148</v>
      </c>
      <c r="I106" s="6">
        <v>7929</v>
      </c>
      <c r="J106" s="6">
        <v>388802</v>
      </c>
      <c r="K106" s="6">
        <v>634841</v>
      </c>
      <c r="L106" s="6">
        <v>71302</v>
      </c>
      <c r="M106" s="6">
        <v>148998</v>
      </c>
      <c r="N106" s="6">
        <v>23661</v>
      </c>
      <c r="O106" s="6">
        <v>1267604</v>
      </c>
    </row>
    <row r="107" spans="1:15" ht="11.25" customHeight="1" x14ac:dyDescent="0.2">
      <c r="A107" s="292"/>
      <c r="B107" s="3" t="s">
        <v>18</v>
      </c>
      <c r="C107" s="2" t="s">
        <v>11</v>
      </c>
      <c r="D107" s="6">
        <v>6131</v>
      </c>
      <c r="E107" s="6">
        <v>10519</v>
      </c>
      <c r="F107" s="6">
        <v>1386</v>
      </c>
      <c r="G107" s="6">
        <v>2372</v>
      </c>
      <c r="H107" s="5">
        <v>449</v>
      </c>
      <c r="I107" s="6">
        <v>20857</v>
      </c>
      <c r="J107" s="6">
        <v>1213762</v>
      </c>
      <c r="K107" s="6">
        <v>2082460</v>
      </c>
      <c r="L107" s="6">
        <v>274388</v>
      </c>
      <c r="M107" s="6">
        <v>469588</v>
      </c>
      <c r="N107" s="6">
        <v>88889</v>
      </c>
      <c r="O107" s="6">
        <v>4129087</v>
      </c>
    </row>
    <row r="108" spans="1:15" ht="11.25" customHeight="1" x14ac:dyDescent="0.2">
      <c r="A108" s="293"/>
      <c r="B108" s="290" t="s">
        <v>7</v>
      </c>
      <c r="C108" s="290"/>
      <c r="D108" s="6">
        <v>47097</v>
      </c>
      <c r="E108" s="6">
        <v>40089</v>
      </c>
      <c r="F108" s="6">
        <v>11297</v>
      </c>
      <c r="G108" s="6">
        <v>14421</v>
      </c>
      <c r="H108" s="6">
        <v>3183</v>
      </c>
      <c r="I108" s="10">
        <v>116087</v>
      </c>
      <c r="J108" s="6">
        <v>9265701</v>
      </c>
      <c r="K108" s="6">
        <v>6873687</v>
      </c>
      <c r="L108" s="6">
        <v>1968449</v>
      </c>
      <c r="M108" s="6">
        <v>2759778</v>
      </c>
      <c r="N108" s="6">
        <v>564735</v>
      </c>
      <c r="O108" s="12">
        <v>21432350</v>
      </c>
    </row>
    <row r="109" spans="1:15" ht="11.25" customHeight="1" x14ac:dyDescent="0.2">
      <c r="A109" s="291" t="s">
        <v>26</v>
      </c>
      <c r="B109" s="3" t="s">
        <v>9</v>
      </c>
      <c r="C109" s="2" t="s">
        <v>10</v>
      </c>
      <c r="D109" s="5">
        <v>28</v>
      </c>
      <c r="E109" s="5">
        <v>91</v>
      </c>
      <c r="F109" s="5">
        <v>104</v>
      </c>
      <c r="G109" s="5">
        <v>2</v>
      </c>
      <c r="H109" s="4"/>
      <c r="I109" s="5">
        <v>225</v>
      </c>
      <c r="J109" s="6">
        <v>12183</v>
      </c>
      <c r="K109" s="6">
        <v>39596</v>
      </c>
      <c r="L109" s="6">
        <v>45252</v>
      </c>
      <c r="M109" s="5">
        <v>870</v>
      </c>
      <c r="N109" s="4"/>
      <c r="O109" s="6">
        <v>97901</v>
      </c>
    </row>
    <row r="110" spans="1:15" ht="11.25" customHeight="1" x14ac:dyDescent="0.2">
      <c r="A110" s="292"/>
      <c r="B110" s="3" t="s">
        <v>9</v>
      </c>
      <c r="C110" s="2" t="s">
        <v>11</v>
      </c>
      <c r="D110" s="5">
        <v>30</v>
      </c>
      <c r="E110" s="5">
        <v>102</v>
      </c>
      <c r="F110" s="5">
        <v>93</v>
      </c>
      <c r="G110" s="4"/>
      <c r="H110" s="4"/>
      <c r="I110" s="5">
        <v>225</v>
      </c>
      <c r="J110" s="6">
        <v>12662</v>
      </c>
      <c r="K110" s="6">
        <v>43050</v>
      </c>
      <c r="L110" s="6">
        <v>39252</v>
      </c>
      <c r="M110" s="4"/>
      <c r="N110" s="4"/>
      <c r="O110" s="6">
        <v>94964</v>
      </c>
    </row>
    <row r="111" spans="1:15" ht="11.25" customHeight="1" x14ac:dyDescent="0.2">
      <c r="A111" s="292"/>
      <c r="B111" s="3" t="s">
        <v>12</v>
      </c>
      <c r="C111" s="2" t="s">
        <v>10</v>
      </c>
      <c r="D111" s="5">
        <v>247</v>
      </c>
      <c r="E111" s="5">
        <v>831</v>
      </c>
      <c r="F111" s="5">
        <v>279</v>
      </c>
      <c r="G111" s="5">
        <v>58</v>
      </c>
      <c r="H111" s="5">
        <v>3</v>
      </c>
      <c r="I111" s="6">
        <v>1418</v>
      </c>
      <c r="J111" s="6">
        <v>106911</v>
      </c>
      <c r="K111" s="6">
        <v>359689</v>
      </c>
      <c r="L111" s="6">
        <v>120762</v>
      </c>
      <c r="M111" s="6">
        <v>25105</v>
      </c>
      <c r="N111" s="6">
        <v>1299</v>
      </c>
      <c r="O111" s="6">
        <v>613766</v>
      </c>
    </row>
    <row r="112" spans="1:15" ht="11.25" customHeight="1" x14ac:dyDescent="0.2">
      <c r="A112" s="292"/>
      <c r="B112" s="3" t="s">
        <v>12</v>
      </c>
      <c r="C112" s="2" t="s">
        <v>11</v>
      </c>
      <c r="D112" s="5">
        <v>231</v>
      </c>
      <c r="E112" s="5">
        <v>815</v>
      </c>
      <c r="F112" s="5">
        <v>285</v>
      </c>
      <c r="G112" s="5">
        <v>56</v>
      </c>
      <c r="H112" s="5">
        <v>2</v>
      </c>
      <c r="I112" s="6">
        <v>1389</v>
      </c>
      <c r="J112" s="6">
        <v>97483</v>
      </c>
      <c r="K112" s="6">
        <v>343933</v>
      </c>
      <c r="L112" s="6">
        <v>120271</v>
      </c>
      <c r="M112" s="6">
        <v>23632</v>
      </c>
      <c r="N112" s="5">
        <v>844</v>
      </c>
      <c r="O112" s="6">
        <v>586163</v>
      </c>
    </row>
    <row r="113" spans="1:15" ht="11.25" customHeight="1" x14ac:dyDescent="0.2">
      <c r="A113" s="292"/>
      <c r="B113" s="3" t="s">
        <v>13</v>
      </c>
      <c r="C113" s="2" t="s">
        <v>10</v>
      </c>
      <c r="D113" s="5">
        <v>429</v>
      </c>
      <c r="E113" s="6">
        <v>2389</v>
      </c>
      <c r="F113" s="5">
        <v>778</v>
      </c>
      <c r="G113" s="5">
        <v>120</v>
      </c>
      <c r="H113" s="5">
        <v>59</v>
      </c>
      <c r="I113" s="6">
        <v>3775</v>
      </c>
      <c r="J113" s="6">
        <v>121890</v>
      </c>
      <c r="K113" s="6">
        <v>678774</v>
      </c>
      <c r="L113" s="6">
        <v>221049</v>
      </c>
      <c r="M113" s="6">
        <v>34095</v>
      </c>
      <c r="N113" s="6">
        <v>16763</v>
      </c>
      <c r="O113" s="6">
        <v>1072571</v>
      </c>
    </row>
    <row r="114" spans="1:15" ht="11.25" customHeight="1" x14ac:dyDescent="0.2">
      <c r="A114" s="292"/>
      <c r="B114" s="3" t="s">
        <v>13</v>
      </c>
      <c r="C114" s="2" t="s">
        <v>11</v>
      </c>
      <c r="D114" s="5">
        <v>433</v>
      </c>
      <c r="E114" s="6">
        <v>2381</v>
      </c>
      <c r="F114" s="5">
        <v>728</v>
      </c>
      <c r="G114" s="5">
        <v>112</v>
      </c>
      <c r="H114" s="5">
        <v>43</v>
      </c>
      <c r="I114" s="6">
        <v>3697</v>
      </c>
      <c r="J114" s="6">
        <v>129643</v>
      </c>
      <c r="K114" s="6">
        <v>712887</v>
      </c>
      <c r="L114" s="6">
        <v>217968</v>
      </c>
      <c r="M114" s="6">
        <v>33534</v>
      </c>
      <c r="N114" s="6">
        <v>12874</v>
      </c>
      <c r="O114" s="6">
        <v>1106906</v>
      </c>
    </row>
    <row r="115" spans="1:15" ht="11.25" customHeight="1" x14ac:dyDescent="0.2">
      <c r="A115" s="292"/>
      <c r="B115" s="3" t="s">
        <v>14</v>
      </c>
      <c r="C115" s="2" t="s">
        <v>10</v>
      </c>
      <c r="D115" s="5">
        <v>82</v>
      </c>
      <c r="E115" s="5">
        <v>474</v>
      </c>
      <c r="F115" s="5">
        <v>160</v>
      </c>
      <c r="G115" s="5">
        <v>29</v>
      </c>
      <c r="H115" s="5">
        <v>13</v>
      </c>
      <c r="I115" s="5">
        <v>758</v>
      </c>
      <c r="J115" s="6">
        <v>8006</v>
      </c>
      <c r="K115" s="6">
        <v>46276</v>
      </c>
      <c r="L115" s="6">
        <v>15621</v>
      </c>
      <c r="M115" s="6">
        <v>2831</v>
      </c>
      <c r="N115" s="6">
        <v>1269</v>
      </c>
      <c r="O115" s="6">
        <v>74003</v>
      </c>
    </row>
    <row r="116" spans="1:15" ht="11.25" customHeight="1" x14ac:dyDescent="0.2">
      <c r="A116" s="292"/>
      <c r="B116" s="3" t="s">
        <v>14</v>
      </c>
      <c r="C116" s="2" t="s">
        <v>11</v>
      </c>
      <c r="D116" s="5">
        <v>76</v>
      </c>
      <c r="E116" s="5">
        <v>401</v>
      </c>
      <c r="F116" s="5">
        <v>131</v>
      </c>
      <c r="G116" s="5">
        <v>20</v>
      </c>
      <c r="H116" s="5">
        <v>17</v>
      </c>
      <c r="I116" s="5">
        <v>645</v>
      </c>
      <c r="J116" s="6">
        <v>13511</v>
      </c>
      <c r="K116" s="6">
        <v>71286</v>
      </c>
      <c r="L116" s="6">
        <v>23288</v>
      </c>
      <c r="M116" s="6">
        <v>3555</v>
      </c>
      <c r="N116" s="6">
        <v>3022</v>
      </c>
      <c r="O116" s="6">
        <v>114662</v>
      </c>
    </row>
    <row r="117" spans="1:15" ht="11.25" customHeight="1" x14ac:dyDescent="0.2">
      <c r="A117" s="292"/>
      <c r="B117" s="3" t="s">
        <v>15</v>
      </c>
      <c r="C117" s="2" t="s">
        <v>10</v>
      </c>
      <c r="D117" s="6">
        <v>1826</v>
      </c>
      <c r="E117" s="6">
        <v>8268</v>
      </c>
      <c r="F117" s="6">
        <v>3406</v>
      </c>
      <c r="G117" s="5">
        <v>997</v>
      </c>
      <c r="H117" s="5">
        <v>233</v>
      </c>
      <c r="I117" s="6">
        <v>14730</v>
      </c>
      <c r="J117" s="6">
        <v>163269</v>
      </c>
      <c r="K117" s="6">
        <v>739270</v>
      </c>
      <c r="L117" s="6">
        <v>304542</v>
      </c>
      <c r="M117" s="6">
        <v>89145</v>
      </c>
      <c r="N117" s="6">
        <v>20833</v>
      </c>
      <c r="O117" s="6">
        <v>1317059</v>
      </c>
    </row>
    <row r="118" spans="1:15" ht="11.25" customHeight="1" x14ac:dyDescent="0.2">
      <c r="A118" s="292"/>
      <c r="B118" s="3" t="s">
        <v>16</v>
      </c>
      <c r="C118" s="2" t="s">
        <v>11</v>
      </c>
      <c r="D118" s="6">
        <v>1703</v>
      </c>
      <c r="E118" s="6">
        <v>7994</v>
      </c>
      <c r="F118" s="6">
        <v>3816</v>
      </c>
      <c r="G118" s="5">
        <v>748</v>
      </c>
      <c r="H118" s="5">
        <v>199</v>
      </c>
      <c r="I118" s="6">
        <v>14460</v>
      </c>
      <c r="J118" s="6">
        <v>303964</v>
      </c>
      <c r="K118" s="6">
        <v>1426826</v>
      </c>
      <c r="L118" s="6">
        <v>681107</v>
      </c>
      <c r="M118" s="6">
        <v>133508</v>
      </c>
      <c r="N118" s="6">
        <v>35519</v>
      </c>
      <c r="O118" s="6">
        <v>2580924</v>
      </c>
    </row>
    <row r="119" spans="1:15" ht="11.25" customHeight="1" x14ac:dyDescent="0.2">
      <c r="A119" s="292"/>
      <c r="B119" s="3" t="s">
        <v>17</v>
      </c>
      <c r="C119" s="2" t="s">
        <v>10</v>
      </c>
      <c r="D119" s="5">
        <v>413</v>
      </c>
      <c r="E119" s="6">
        <v>2913</v>
      </c>
      <c r="F119" s="6">
        <v>1123</v>
      </c>
      <c r="G119" s="5">
        <v>172</v>
      </c>
      <c r="H119" s="5">
        <v>73</v>
      </c>
      <c r="I119" s="6">
        <v>4694</v>
      </c>
      <c r="J119" s="6">
        <v>66026</v>
      </c>
      <c r="K119" s="6">
        <v>465699</v>
      </c>
      <c r="L119" s="6">
        <v>179533</v>
      </c>
      <c r="M119" s="6">
        <v>27498</v>
      </c>
      <c r="N119" s="6">
        <v>11670</v>
      </c>
      <c r="O119" s="6">
        <v>750426</v>
      </c>
    </row>
    <row r="120" spans="1:15" ht="11.25" customHeight="1" x14ac:dyDescent="0.2">
      <c r="A120" s="292"/>
      <c r="B120" s="3" t="s">
        <v>18</v>
      </c>
      <c r="C120" s="2" t="s">
        <v>11</v>
      </c>
      <c r="D120" s="5">
        <v>995</v>
      </c>
      <c r="E120" s="6">
        <v>7400</v>
      </c>
      <c r="F120" s="6">
        <v>2922</v>
      </c>
      <c r="G120" s="5">
        <v>320</v>
      </c>
      <c r="H120" s="5">
        <v>234</v>
      </c>
      <c r="I120" s="6">
        <v>11871</v>
      </c>
      <c r="J120" s="6">
        <v>196981</v>
      </c>
      <c r="K120" s="6">
        <v>1464988</v>
      </c>
      <c r="L120" s="6">
        <v>578472</v>
      </c>
      <c r="M120" s="6">
        <v>63351</v>
      </c>
      <c r="N120" s="6">
        <v>46325</v>
      </c>
      <c r="O120" s="6">
        <v>2350117</v>
      </c>
    </row>
    <row r="121" spans="1:15" ht="11.25" customHeight="1" x14ac:dyDescent="0.2">
      <c r="A121" s="293"/>
      <c r="B121" s="290" t="s">
        <v>7</v>
      </c>
      <c r="C121" s="290"/>
      <c r="D121" s="6">
        <v>6493</v>
      </c>
      <c r="E121" s="6">
        <v>34059</v>
      </c>
      <c r="F121" s="6">
        <v>13825</v>
      </c>
      <c r="G121" s="6">
        <v>2634</v>
      </c>
      <c r="H121" s="5">
        <v>876</v>
      </c>
      <c r="I121" s="10">
        <v>57887</v>
      </c>
      <c r="J121" s="6">
        <v>1232529</v>
      </c>
      <c r="K121" s="6">
        <v>6392274</v>
      </c>
      <c r="L121" s="6">
        <v>2547117</v>
      </c>
      <c r="M121" s="6">
        <v>437124</v>
      </c>
      <c r="N121" s="6">
        <v>150418</v>
      </c>
      <c r="O121" s="12">
        <v>10759462</v>
      </c>
    </row>
    <row r="122" spans="1:15" ht="11.25" customHeight="1" x14ac:dyDescent="0.2">
      <c r="A122" s="291" t="s">
        <v>27</v>
      </c>
      <c r="B122" s="3" t="s">
        <v>9</v>
      </c>
      <c r="C122" s="2" t="s">
        <v>10</v>
      </c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ht="11.25" customHeight="1" x14ac:dyDescent="0.2">
      <c r="A123" s="292"/>
      <c r="B123" s="3" t="s">
        <v>9</v>
      </c>
      <c r="C123" s="2" t="s">
        <v>11</v>
      </c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ht="11.25" customHeight="1" x14ac:dyDescent="0.2">
      <c r="A124" s="292"/>
      <c r="B124" s="3" t="s">
        <v>12</v>
      </c>
      <c r="C124" s="2" t="s">
        <v>10</v>
      </c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ht="11.25" customHeight="1" x14ac:dyDescent="0.2">
      <c r="A125" s="292"/>
      <c r="B125" s="3" t="s">
        <v>12</v>
      </c>
      <c r="C125" s="2" t="s">
        <v>11</v>
      </c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ht="11.25" customHeight="1" x14ac:dyDescent="0.2">
      <c r="A126" s="292"/>
      <c r="B126" s="3" t="s">
        <v>13</v>
      </c>
      <c r="C126" s="2" t="s">
        <v>10</v>
      </c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ht="11.25" customHeight="1" x14ac:dyDescent="0.2">
      <c r="A127" s="292"/>
      <c r="B127" s="3" t="s">
        <v>13</v>
      </c>
      <c r="C127" s="2" t="s">
        <v>11</v>
      </c>
      <c r="D127" s="4"/>
      <c r="E127" s="4"/>
      <c r="F127" s="4"/>
      <c r="G127" s="5">
        <v>1</v>
      </c>
      <c r="H127" s="4"/>
      <c r="I127" s="5">
        <v>1</v>
      </c>
      <c r="J127" s="4"/>
      <c r="K127" s="4"/>
      <c r="L127" s="4"/>
      <c r="M127" s="5">
        <v>299</v>
      </c>
      <c r="N127" s="4"/>
      <c r="O127" s="5">
        <v>299</v>
      </c>
    </row>
    <row r="128" spans="1:15" ht="11.25" customHeight="1" x14ac:dyDescent="0.2">
      <c r="A128" s="292"/>
      <c r="B128" s="3" t="s">
        <v>14</v>
      </c>
      <c r="C128" s="2" t="s">
        <v>10</v>
      </c>
      <c r="D128" s="5">
        <v>38</v>
      </c>
      <c r="E128" s="5">
        <v>95</v>
      </c>
      <c r="F128" s="5">
        <v>46</v>
      </c>
      <c r="G128" s="5">
        <v>11</v>
      </c>
      <c r="H128" s="5">
        <v>4</v>
      </c>
      <c r="I128" s="5">
        <v>194</v>
      </c>
      <c r="J128" s="6">
        <v>3710</v>
      </c>
      <c r="K128" s="6">
        <v>9275</v>
      </c>
      <c r="L128" s="6">
        <v>4491</v>
      </c>
      <c r="M128" s="6">
        <v>1074</v>
      </c>
      <c r="N128" s="5">
        <v>391</v>
      </c>
      <c r="O128" s="6">
        <v>18941</v>
      </c>
    </row>
    <row r="129" spans="1:15" ht="11.25" customHeight="1" x14ac:dyDescent="0.2">
      <c r="A129" s="292"/>
      <c r="B129" s="3" t="s">
        <v>14</v>
      </c>
      <c r="C129" s="2" t="s">
        <v>11</v>
      </c>
      <c r="D129" s="5">
        <v>25</v>
      </c>
      <c r="E129" s="5">
        <v>111</v>
      </c>
      <c r="F129" s="5">
        <v>50</v>
      </c>
      <c r="G129" s="5">
        <v>18</v>
      </c>
      <c r="H129" s="5">
        <v>8</v>
      </c>
      <c r="I129" s="5">
        <v>212</v>
      </c>
      <c r="J129" s="6">
        <v>4444</v>
      </c>
      <c r="K129" s="6">
        <v>19733</v>
      </c>
      <c r="L129" s="6">
        <v>8889</v>
      </c>
      <c r="M129" s="6">
        <v>3200</v>
      </c>
      <c r="N129" s="6">
        <v>1422</v>
      </c>
      <c r="O129" s="6">
        <v>37688</v>
      </c>
    </row>
    <row r="130" spans="1:15" ht="11.25" customHeight="1" x14ac:dyDescent="0.2">
      <c r="A130" s="292"/>
      <c r="B130" s="3" t="s">
        <v>15</v>
      </c>
      <c r="C130" s="2" t="s">
        <v>10</v>
      </c>
      <c r="D130" s="5">
        <v>994</v>
      </c>
      <c r="E130" s="6">
        <v>2897</v>
      </c>
      <c r="F130" s="6">
        <v>1471</v>
      </c>
      <c r="G130" s="5">
        <v>740</v>
      </c>
      <c r="H130" s="5">
        <v>80</v>
      </c>
      <c r="I130" s="6">
        <v>6182</v>
      </c>
      <c r="J130" s="6">
        <v>88877</v>
      </c>
      <c r="K130" s="6">
        <v>259031</v>
      </c>
      <c r="L130" s="6">
        <v>131527</v>
      </c>
      <c r="M130" s="6">
        <v>66166</v>
      </c>
      <c r="N130" s="6">
        <v>7153</v>
      </c>
      <c r="O130" s="6">
        <v>552754</v>
      </c>
    </row>
    <row r="131" spans="1:15" ht="11.25" customHeight="1" x14ac:dyDescent="0.2">
      <c r="A131" s="292"/>
      <c r="B131" s="3" t="s">
        <v>16</v>
      </c>
      <c r="C131" s="2" t="s">
        <v>11</v>
      </c>
      <c r="D131" s="6">
        <v>1000</v>
      </c>
      <c r="E131" s="6">
        <v>2692</v>
      </c>
      <c r="F131" s="6">
        <v>1720</v>
      </c>
      <c r="G131" s="5">
        <v>560</v>
      </c>
      <c r="H131" s="5">
        <v>110</v>
      </c>
      <c r="I131" s="6">
        <v>6082</v>
      </c>
      <c r="J131" s="6">
        <v>178487</v>
      </c>
      <c r="K131" s="6">
        <v>480487</v>
      </c>
      <c r="L131" s="6">
        <v>306998</v>
      </c>
      <c r="M131" s="6">
        <v>99953</v>
      </c>
      <c r="N131" s="6">
        <v>19634</v>
      </c>
      <c r="O131" s="6">
        <v>1085559</v>
      </c>
    </row>
    <row r="132" spans="1:15" ht="11.25" customHeight="1" x14ac:dyDescent="0.2">
      <c r="A132" s="292"/>
      <c r="B132" s="3" t="s">
        <v>17</v>
      </c>
      <c r="C132" s="2" t="s">
        <v>10</v>
      </c>
      <c r="D132" s="5">
        <v>304</v>
      </c>
      <c r="E132" s="6">
        <v>1120</v>
      </c>
      <c r="F132" s="5">
        <v>481</v>
      </c>
      <c r="G132" s="5">
        <v>239</v>
      </c>
      <c r="H132" s="5">
        <v>27</v>
      </c>
      <c r="I132" s="6">
        <v>2171</v>
      </c>
      <c r="J132" s="6">
        <v>48600</v>
      </c>
      <c r="K132" s="6">
        <v>179054</v>
      </c>
      <c r="L132" s="6">
        <v>76897</v>
      </c>
      <c r="M132" s="6">
        <v>38209</v>
      </c>
      <c r="N132" s="6">
        <v>4316</v>
      </c>
      <c r="O132" s="6">
        <v>347076</v>
      </c>
    </row>
    <row r="133" spans="1:15" ht="11.25" customHeight="1" x14ac:dyDescent="0.2">
      <c r="A133" s="292"/>
      <c r="B133" s="3" t="s">
        <v>18</v>
      </c>
      <c r="C133" s="2" t="s">
        <v>11</v>
      </c>
      <c r="D133" s="5">
        <v>704</v>
      </c>
      <c r="E133" s="6">
        <v>3008</v>
      </c>
      <c r="F133" s="6">
        <v>1297</v>
      </c>
      <c r="G133" s="5">
        <v>656</v>
      </c>
      <c r="H133" s="5">
        <v>87</v>
      </c>
      <c r="I133" s="6">
        <v>5752</v>
      </c>
      <c r="J133" s="6">
        <v>139372</v>
      </c>
      <c r="K133" s="6">
        <v>595498</v>
      </c>
      <c r="L133" s="6">
        <v>256769</v>
      </c>
      <c r="M133" s="6">
        <v>129869</v>
      </c>
      <c r="N133" s="6">
        <v>17224</v>
      </c>
      <c r="O133" s="6">
        <v>1138732</v>
      </c>
    </row>
    <row r="134" spans="1:15" ht="11.25" customHeight="1" x14ac:dyDescent="0.2">
      <c r="A134" s="293"/>
      <c r="B134" s="290" t="s">
        <v>7</v>
      </c>
      <c r="C134" s="290"/>
      <c r="D134" s="6">
        <v>3065</v>
      </c>
      <c r="E134" s="6">
        <v>9923</v>
      </c>
      <c r="F134" s="6">
        <v>5065</v>
      </c>
      <c r="G134" s="6">
        <v>2225</v>
      </c>
      <c r="H134" s="5">
        <v>316</v>
      </c>
      <c r="I134" s="10">
        <v>20594</v>
      </c>
      <c r="J134" s="6">
        <v>463490</v>
      </c>
      <c r="K134" s="6">
        <v>1543078</v>
      </c>
      <c r="L134" s="6">
        <v>785571</v>
      </c>
      <c r="M134" s="6">
        <v>338770</v>
      </c>
      <c r="N134" s="6">
        <v>50140</v>
      </c>
      <c r="O134" s="12">
        <v>3181049</v>
      </c>
    </row>
    <row r="135" spans="1:15" ht="11.25" customHeight="1" x14ac:dyDescent="0.2">
      <c r="A135" s="291" t="s">
        <v>28</v>
      </c>
      <c r="B135" s="3" t="s">
        <v>9</v>
      </c>
      <c r="C135" s="2" t="s">
        <v>10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ht="11.25" customHeight="1" x14ac:dyDescent="0.2">
      <c r="A136" s="292"/>
      <c r="B136" s="3" t="s">
        <v>9</v>
      </c>
      <c r="C136" s="2" t="s">
        <v>11</v>
      </c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ht="11.25" customHeight="1" x14ac:dyDescent="0.2">
      <c r="A137" s="292"/>
      <c r="B137" s="3" t="s">
        <v>12</v>
      </c>
      <c r="C137" s="2" t="s">
        <v>10</v>
      </c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ht="11.25" customHeight="1" x14ac:dyDescent="0.2">
      <c r="A138" s="292"/>
      <c r="B138" s="3" t="s">
        <v>12</v>
      </c>
      <c r="C138" s="2" t="s">
        <v>11</v>
      </c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ht="11.25" customHeight="1" x14ac:dyDescent="0.2">
      <c r="A139" s="292"/>
      <c r="B139" s="3" t="s">
        <v>13</v>
      </c>
      <c r="C139" s="2" t="s">
        <v>10</v>
      </c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ht="11.25" customHeight="1" x14ac:dyDescent="0.2">
      <c r="A140" s="292"/>
      <c r="B140" s="3" t="s">
        <v>13</v>
      </c>
      <c r="C140" s="2" t="s">
        <v>11</v>
      </c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ht="11.25" customHeight="1" x14ac:dyDescent="0.2">
      <c r="A141" s="292"/>
      <c r="B141" s="3" t="s">
        <v>14</v>
      </c>
      <c r="C141" s="2" t="s">
        <v>10</v>
      </c>
      <c r="D141" s="5">
        <v>115</v>
      </c>
      <c r="E141" s="5">
        <v>207</v>
      </c>
      <c r="F141" s="5">
        <v>102</v>
      </c>
      <c r="G141" s="5">
        <v>22</v>
      </c>
      <c r="H141" s="5">
        <v>3</v>
      </c>
      <c r="I141" s="5">
        <v>449</v>
      </c>
      <c r="J141" s="6">
        <v>11227</v>
      </c>
      <c r="K141" s="6">
        <v>20209</v>
      </c>
      <c r="L141" s="6">
        <v>9958</v>
      </c>
      <c r="M141" s="6">
        <v>2148</v>
      </c>
      <c r="N141" s="5">
        <v>293</v>
      </c>
      <c r="O141" s="6">
        <v>43835</v>
      </c>
    </row>
    <row r="142" spans="1:15" ht="11.25" customHeight="1" x14ac:dyDescent="0.2">
      <c r="A142" s="292"/>
      <c r="B142" s="3" t="s">
        <v>14</v>
      </c>
      <c r="C142" s="2" t="s">
        <v>11</v>
      </c>
      <c r="D142" s="5">
        <v>115</v>
      </c>
      <c r="E142" s="5">
        <v>205</v>
      </c>
      <c r="F142" s="5">
        <v>82</v>
      </c>
      <c r="G142" s="5">
        <v>14</v>
      </c>
      <c r="H142" s="5">
        <v>4</v>
      </c>
      <c r="I142" s="5">
        <v>420</v>
      </c>
      <c r="J142" s="6">
        <v>20444</v>
      </c>
      <c r="K142" s="6">
        <v>36443</v>
      </c>
      <c r="L142" s="6">
        <v>14577</v>
      </c>
      <c r="M142" s="6">
        <v>2489</v>
      </c>
      <c r="N142" s="5">
        <v>711</v>
      </c>
      <c r="O142" s="6">
        <v>74664</v>
      </c>
    </row>
    <row r="143" spans="1:15" ht="11.25" customHeight="1" x14ac:dyDescent="0.2">
      <c r="A143" s="292"/>
      <c r="B143" s="3" t="s">
        <v>15</v>
      </c>
      <c r="C143" s="2" t="s">
        <v>10</v>
      </c>
      <c r="D143" s="6">
        <v>3040</v>
      </c>
      <c r="E143" s="6">
        <v>5376</v>
      </c>
      <c r="F143" s="6">
        <v>2760</v>
      </c>
      <c r="G143" s="6">
        <v>1364</v>
      </c>
      <c r="H143" s="5">
        <v>278</v>
      </c>
      <c r="I143" s="6">
        <v>12818</v>
      </c>
      <c r="J143" s="6">
        <v>271817</v>
      </c>
      <c r="K143" s="6">
        <v>480686</v>
      </c>
      <c r="L143" s="6">
        <v>246781</v>
      </c>
      <c r="M143" s="6">
        <v>121960</v>
      </c>
      <c r="N143" s="6">
        <v>24857</v>
      </c>
      <c r="O143" s="6">
        <v>1146101</v>
      </c>
    </row>
    <row r="144" spans="1:15" ht="11.25" customHeight="1" x14ac:dyDescent="0.2">
      <c r="A144" s="292"/>
      <c r="B144" s="3" t="s">
        <v>16</v>
      </c>
      <c r="C144" s="2" t="s">
        <v>11</v>
      </c>
      <c r="D144" s="6">
        <v>3150</v>
      </c>
      <c r="E144" s="6">
        <v>5695</v>
      </c>
      <c r="F144" s="6">
        <v>3498</v>
      </c>
      <c r="G144" s="6">
        <v>1025</v>
      </c>
      <c r="H144" s="5">
        <v>287</v>
      </c>
      <c r="I144" s="6">
        <v>13655</v>
      </c>
      <c r="J144" s="6">
        <v>562234</v>
      </c>
      <c r="K144" s="6">
        <v>1016484</v>
      </c>
      <c r="L144" s="6">
        <v>624348</v>
      </c>
      <c r="M144" s="6">
        <v>182949</v>
      </c>
      <c r="N144" s="6">
        <v>51226</v>
      </c>
      <c r="O144" s="6">
        <v>2437241</v>
      </c>
    </row>
    <row r="145" spans="1:15" ht="11.25" customHeight="1" x14ac:dyDescent="0.2">
      <c r="A145" s="292"/>
      <c r="B145" s="3" t="s">
        <v>17</v>
      </c>
      <c r="C145" s="2" t="s">
        <v>10</v>
      </c>
      <c r="D145" s="5">
        <v>850</v>
      </c>
      <c r="E145" s="6">
        <v>1730</v>
      </c>
      <c r="F145" s="5">
        <v>711</v>
      </c>
      <c r="G145" s="5">
        <v>278</v>
      </c>
      <c r="H145" s="5">
        <v>180</v>
      </c>
      <c r="I145" s="6">
        <v>3749</v>
      </c>
      <c r="J145" s="6">
        <v>135889</v>
      </c>
      <c r="K145" s="6">
        <v>276574</v>
      </c>
      <c r="L145" s="6">
        <v>113667</v>
      </c>
      <c r="M145" s="6">
        <v>44444</v>
      </c>
      <c r="N145" s="6">
        <v>28776</v>
      </c>
      <c r="O145" s="6">
        <v>599350</v>
      </c>
    </row>
    <row r="146" spans="1:15" ht="11.25" customHeight="1" x14ac:dyDescent="0.2">
      <c r="A146" s="292"/>
      <c r="B146" s="3" t="s">
        <v>18</v>
      </c>
      <c r="C146" s="2" t="s">
        <v>11</v>
      </c>
      <c r="D146" s="6">
        <v>2406</v>
      </c>
      <c r="E146" s="6">
        <v>4970</v>
      </c>
      <c r="F146" s="6">
        <v>2275</v>
      </c>
      <c r="G146" s="5">
        <v>595</v>
      </c>
      <c r="H146" s="5">
        <v>522</v>
      </c>
      <c r="I146" s="6">
        <v>10768</v>
      </c>
      <c r="J146" s="6">
        <v>476319</v>
      </c>
      <c r="K146" s="6">
        <v>983917</v>
      </c>
      <c r="L146" s="6">
        <v>450385</v>
      </c>
      <c r="M146" s="6">
        <v>117793</v>
      </c>
      <c r="N146" s="6">
        <v>103341</v>
      </c>
      <c r="O146" s="6">
        <v>2131755</v>
      </c>
    </row>
    <row r="147" spans="1:15" ht="11.25" customHeight="1" x14ac:dyDescent="0.2">
      <c r="A147" s="293"/>
      <c r="B147" s="290" t="s">
        <v>7</v>
      </c>
      <c r="C147" s="290"/>
      <c r="D147" s="6">
        <v>9676</v>
      </c>
      <c r="E147" s="6">
        <v>18183</v>
      </c>
      <c r="F147" s="6">
        <v>9428</v>
      </c>
      <c r="G147" s="6">
        <v>3298</v>
      </c>
      <c r="H147" s="6">
        <v>1274</v>
      </c>
      <c r="I147" s="10">
        <v>41859</v>
      </c>
      <c r="J147" s="6">
        <v>1477930</v>
      </c>
      <c r="K147" s="6">
        <v>2814313</v>
      </c>
      <c r="L147" s="6">
        <v>1459716</v>
      </c>
      <c r="M147" s="6">
        <v>471783</v>
      </c>
      <c r="N147" s="6">
        <v>209204</v>
      </c>
      <c r="O147" s="12">
        <v>6432946</v>
      </c>
    </row>
    <row r="148" spans="1:15" ht="11.25" customHeight="1" x14ac:dyDescent="0.2">
      <c r="A148" s="291" t="s">
        <v>29</v>
      </c>
      <c r="B148" s="3" t="s">
        <v>9</v>
      </c>
      <c r="C148" s="2" t="s">
        <v>10</v>
      </c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ht="11.25" customHeight="1" x14ac:dyDescent="0.2">
      <c r="A149" s="292"/>
      <c r="B149" s="3" t="s">
        <v>9</v>
      </c>
      <c r="C149" s="2" t="s">
        <v>11</v>
      </c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ht="11.25" customHeight="1" x14ac:dyDescent="0.2">
      <c r="A150" s="292"/>
      <c r="B150" s="3" t="s">
        <v>12</v>
      </c>
      <c r="C150" s="2" t="s">
        <v>10</v>
      </c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ht="11.25" customHeight="1" x14ac:dyDescent="0.2">
      <c r="A151" s="292"/>
      <c r="B151" s="3" t="s">
        <v>12</v>
      </c>
      <c r="C151" s="2" t="s">
        <v>11</v>
      </c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ht="11.25" customHeight="1" x14ac:dyDescent="0.2">
      <c r="A152" s="292"/>
      <c r="B152" s="3" t="s">
        <v>13</v>
      </c>
      <c r="C152" s="2" t="s">
        <v>10</v>
      </c>
      <c r="D152" s="4"/>
      <c r="E152" s="5">
        <v>1</v>
      </c>
      <c r="F152" s="4"/>
      <c r="G152" s="4"/>
      <c r="H152" s="4"/>
      <c r="I152" s="5">
        <v>1</v>
      </c>
      <c r="J152" s="4"/>
      <c r="K152" s="5">
        <v>284</v>
      </c>
      <c r="L152" s="4"/>
      <c r="M152" s="4"/>
      <c r="N152" s="4"/>
      <c r="O152" s="5">
        <v>284</v>
      </c>
    </row>
    <row r="153" spans="1:15" ht="11.25" customHeight="1" x14ac:dyDescent="0.2">
      <c r="A153" s="292"/>
      <c r="B153" s="3" t="s">
        <v>13</v>
      </c>
      <c r="C153" s="2" t="s">
        <v>11</v>
      </c>
      <c r="D153" s="4"/>
      <c r="E153" s="5">
        <v>1</v>
      </c>
      <c r="F153" s="5">
        <v>1</v>
      </c>
      <c r="G153" s="4"/>
      <c r="H153" s="4"/>
      <c r="I153" s="5">
        <v>2</v>
      </c>
      <c r="J153" s="4"/>
      <c r="K153" s="5">
        <v>299</v>
      </c>
      <c r="L153" s="5">
        <v>299</v>
      </c>
      <c r="M153" s="4"/>
      <c r="N153" s="4"/>
      <c r="O153" s="5">
        <v>598</v>
      </c>
    </row>
    <row r="154" spans="1:15" ht="11.25" customHeight="1" x14ac:dyDescent="0.2">
      <c r="A154" s="292"/>
      <c r="B154" s="3" t="s">
        <v>14</v>
      </c>
      <c r="C154" s="2" t="s">
        <v>10</v>
      </c>
      <c r="D154" s="5">
        <v>56</v>
      </c>
      <c r="E154" s="5">
        <v>267</v>
      </c>
      <c r="F154" s="5">
        <v>104</v>
      </c>
      <c r="G154" s="5">
        <v>32</v>
      </c>
      <c r="H154" s="5">
        <v>15</v>
      </c>
      <c r="I154" s="5">
        <v>474</v>
      </c>
      <c r="J154" s="6">
        <v>5467</v>
      </c>
      <c r="K154" s="6">
        <v>26067</v>
      </c>
      <c r="L154" s="6">
        <v>10153</v>
      </c>
      <c r="M154" s="6">
        <v>3124</v>
      </c>
      <c r="N154" s="6">
        <v>1464</v>
      </c>
      <c r="O154" s="6">
        <v>46275</v>
      </c>
    </row>
    <row r="155" spans="1:15" ht="11.25" customHeight="1" x14ac:dyDescent="0.2">
      <c r="A155" s="292"/>
      <c r="B155" s="3" t="s">
        <v>14</v>
      </c>
      <c r="C155" s="2" t="s">
        <v>11</v>
      </c>
      <c r="D155" s="5">
        <v>70</v>
      </c>
      <c r="E155" s="5">
        <v>291</v>
      </c>
      <c r="F155" s="5">
        <v>125</v>
      </c>
      <c r="G155" s="5">
        <v>47</v>
      </c>
      <c r="H155" s="5">
        <v>14</v>
      </c>
      <c r="I155" s="5">
        <v>547</v>
      </c>
      <c r="J155" s="6">
        <v>12444</v>
      </c>
      <c r="K155" s="6">
        <v>51731</v>
      </c>
      <c r="L155" s="6">
        <v>22221</v>
      </c>
      <c r="M155" s="6">
        <v>8355</v>
      </c>
      <c r="N155" s="6">
        <v>2489</v>
      </c>
      <c r="O155" s="6">
        <v>97240</v>
      </c>
    </row>
    <row r="156" spans="1:15" ht="11.25" customHeight="1" x14ac:dyDescent="0.2">
      <c r="A156" s="292"/>
      <c r="B156" s="3" t="s">
        <v>15</v>
      </c>
      <c r="C156" s="2" t="s">
        <v>10</v>
      </c>
      <c r="D156" s="6">
        <v>1518</v>
      </c>
      <c r="E156" s="6">
        <v>5448</v>
      </c>
      <c r="F156" s="6">
        <v>2470</v>
      </c>
      <c r="G156" s="6">
        <v>1530</v>
      </c>
      <c r="H156" s="5">
        <v>187</v>
      </c>
      <c r="I156" s="6">
        <v>11153</v>
      </c>
      <c r="J156" s="6">
        <v>135730</v>
      </c>
      <c r="K156" s="6">
        <v>487124</v>
      </c>
      <c r="L156" s="6">
        <v>220851</v>
      </c>
      <c r="M156" s="6">
        <v>136802</v>
      </c>
      <c r="N156" s="6">
        <v>16720</v>
      </c>
      <c r="O156" s="6">
        <v>997227</v>
      </c>
    </row>
    <row r="157" spans="1:15" ht="11.25" customHeight="1" x14ac:dyDescent="0.2">
      <c r="A157" s="292"/>
      <c r="B157" s="3" t="s">
        <v>16</v>
      </c>
      <c r="C157" s="2" t="s">
        <v>11</v>
      </c>
      <c r="D157" s="6">
        <v>1708</v>
      </c>
      <c r="E157" s="6">
        <v>6291</v>
      </c>
      <c r="F157" s="6">
        <v>3394</v>
      </c>
      <c r="G157" s="6">
        <v>1308</v>
      </c>
      <c r="H157" s="5">
        <v>229</v>
      </c>
      <c r="I157" s="6">
        <v>12930</v>
      </c>
      <c r="J157" s="6">
        <v>304856</v>
      </c>
      <c r="K157" s="6">
        <v>1122862</v>
      </c>
      <c r="L157" s="6">
        <v>605785</v>
      </c>
      <c r="M157" s="6">
        <v>233461</v>
      </c>
      <c r="N157" s="6">
        <v>40874</v>
      </c>
      <c r="O157" s="6">
        <v>2307838</v>
      </c>
    </row>
    <row r="158" spans="1:15" ht="11.25" customHeight="1" x14ac:dyDescent="0.2">
      <c r="A158" s="292"/>
      <c r="B158" s="3" t="s">
        <v>17</v>
      </c>
      <c r="C158" s="2" t="s">
        <v>10</v>
      </c>
      <c r="D158" s="5">
        <v>307</v>
      </c>
      <c r="E158" s="6">
        <v>1933</v>
      </c>
      <c r="F158" s="5">
        <v>628</v>
      </c>
      <c r="G158" s="5">
        <v>443</v>
      </c>
      <c r="H158" s="5">
        <v>45</v>
      </c>
      <c r="I158" s="6">
        <v>3356</v>
      </c>
      <c r="J158" s="6">
        <v>49080</v>
      </c>
      <c r="K158" s="6">
        <v>309027</v>
      </c>
      <c r="L158" s="6">
        <v>100398</v>
      </c>
      <c r="M158" s="6">
        <v>70822</v>
      </c>
      <c r="N158" s="6">
        <v>7194</v>
      </c>
      <c r="O158" s="6">
        <v>536521</v>
      </c>
    </row>
    <row r="159" spans="1:15" ht="11.25" customHeight="1" x14ac:dyDescent="0.2">
      <c r="A159" s="292"/>
      <c r="B159" s="3" t="s">
        <v>18</v>
      </c>
      <c r="C159" s="2" t="s">
        <v>11</v>
      </c>
      <c r="D159" s="5">
        <v>824</v>
      </c>
      <c r="E159" s="6">
        <v>5418</v>
      </c>
      <c r="F159" s="6">
        <v>1935</v>
      </c>
      <c r="G159" s="5">
        <v>853</v>
      </c>
      <c r="H159" s="5">
        <v>153</v>
      </c>
      <c r="I159" s="6">
        <v>9183</v>
      </c>
      <c r="J159" s="6">
        <v>163128</v>
      </c>
      <c r="K159" s="6">
        <v>1072608</v>
      </c>
      <c r="L159" s="6">
        <v>383074</v>
      </c>
      <c r="M159" s="6">
        <v>168870</v>
      </c>
      <c r="N159" s="6">
        <v>30290</v>
      </c>
      <c r="O159" s="6">
        <v>1817970</v>
      </c>
    </row>
    <row r="160" spans="1:15" ht="11.25" customHeight="1" x14ac:dyDescent="0.2">
      <c r="A160" s="293"/>
      <c r="B160" s="290" t="s">
        <v>7</v>
      </c>
      <c r="C160" s="290"/>
      <c r="D160" s="6">
        <v>4483</v>
      </c>
      <c r="E160" s="6">
        <v>19650</v>
      </c>
      <c r="F160" s="6">
        <v>8657</v>
      </c>
      <c r="G160" s="6">
        <v>4213</v>
      </c>
      <c r="H160" s="5">
        <v>643</v>
      </c>
      <c r="I160" s="10">
        <v>37646</v>
      </c>
      <c r="J160" s="6">
        <v>670705</v>
      </c>
      <c r="K160" s="6">
        <v>3070002</v>
      </c>
      <c r="L160" s="6">
        <v>1342781</v>
      </c>
      <c r="M160" s="6">
        <v>621434</v>
      </c>
      <c r="N160" s="6">
        <v>99031</v>
      </c>
      <c r="O160" s="12">
        <v>5803953</v>
      </c>
    </row>
    <row r="161" spans="1:15" ht="11.25" customHeight="1" x14ac:dyDescent="0.2">
      <c r="A161" s="291" t="s">
        <v>30</v>
      </c>
      <c r="B161" s="3" t="s">
        <v>9</v>
      </c>
      <c r="C161" s="2" t="s">
        <v>10</v>
      </c>
      <c r="D161" s="5">
        <v>59</v>
      </c>
      <c r="E161" s="5">
        <v>78</v>
      </c>
      <c r="F161" s="5">
        <v>76</v>
      </c>
      <c r="G161" s="5">
        <v>5</v>
      </c>
      <c r="H161" s="4"/>
      <c r="I161" s="5">
        <v>218</v>
      </c>
      <c r="J161" s="6">
        <v>25672</v>
      </c>
      <c r="K161" s="6">
        <v>33939</v>
      </c>
      <c r="L161" s="6">
        <v>33069</v>
      </c>
      <c r="M161" s="6">
        <v>2176</v>
      </c>
      <c r="N161" s="4"/>
      <c r="O161" s="6">
        <v>94856</v>
      </c>
    </row>
    <row r="162" spans="1:15" ht="11.25" customHeight="1" x14ac:dyDescent="0.2">
      <c r="A162" s="292"/>
      <c r="B162" s="3" t="s">
        <v>9</v>
      </c>
      <c r="C162" s="2" t="s">
        <v>11</v>
      </c>
      <c r="D162" s="5">
        <v>58</v>
      </c>
      <c r="E162" s="5">
        <v>82</v>
      </c>
      <c r="F162" s="5">
        <v>57</v>
      </c>
      <c r="G162" s="5">
        <v>8</v>
      </c>
      <c r="H162" s="4"/>
      <c r="I162" s="5">
        <v>205</v>
      </c>
      <c r="J162" s="6">
        <v>24479</v>
      </c>
      <c r="K162" s="6">
        <v>34609</v>
      </c>
      <c r="L162" s="6">
        <v>24057</v>
      </c>
      <c r="M162" s="6">
        <v>3376</v>
      </c>
      <c r="N162" s="4"/>
      <c r="O162" s="6">
        <v>86521</v>
      </c>
    </row>
    <row r="163" spans="1:15" ht="11.25" customHeight="1" x14ac:dyDescent="0.2">
      <c r="A163" s="292"/>
      <c r="B163" s="3" t="s">
        <v>12</v>
      </c>
      <c r="C163" s="2" t="s">
        <v>10</v>
      </c>
      <c r="D163" s="6">
        <v>1268</v>
      </c>
      <c r="E163" s="6">
        <v>1694</v>
      </c>
      <c r="F163" s="5">
        <v>834</v>
      </c>
      <c r="G163" s="5">
        <v>302</v>
      </c>
      <c r="H163" s="5">
        <v>18</v>
      </c>
      <c r="I163" s="6">
        <v>4116</v>
      </c>
      <c r="J163" s="6">
        <v>548840</v>
      </c>
      <c r="K163" s="6">
        <v>733230</v>
      </c>
      <c r="L163" s="6">
        <v>360988</v>
      </c>
      <c r="M163" s="6">
        <v>130717</v>
      </c>
      <c r="N163" s="6">
        <v>7791</v>
      </c>
      <c r="O163" s="6">
        <v>1781566</v>
      </c>
    </row>
    <row r="164" spans="1:15" ht="11.25" customHeight="1" x14ac:dyDescent="0.2">
      <c r="A164" s="292"/>
      <c r="B164" s="3" t="s">
        <v>12</v>
      </c>
      <c r="C164" s="2" t="s">
        <v>11</v>
      </c>
      <c r="D164" s="6">
        <v>1173</v>
      </c>
      <c r="E164" s="6">
        <v>1664</v>
      </c>
      <c r="F164" s="5">
        <v>775</v>
      </c>
      <c r="G164" s="5">
        <v>298</v>
      </c>
      <c r="H164" s="5">
        <v>24</v>
      </c>
      <c r="I164" s="6">
        <v>3934</v>
      </c>
      <c r="J164" s="6">
        <v>495010</v>
      </c>
      <c r="K164" s="6">
        <v>702214</v>
      </c>
      <c r="L164" s="6">
        <v>327053</v>
      </c>
      <c r="M164" s="6">
        <v>125757</v>
      </c>
      <c r="N164" s="6">
        <v>10128</v>
      </c>
      <c r="O164" s="6">
        <v>1660162</v>
      </c>
    </row>
    <row r="165" spans="1:15" ht="11.25" customHeight="1" x14ac:dyDescent="0.2">
      <c r="A165" s="292"/>
      <c r="B165" s="3" t="s">
        <v>13</v>
      </c>
      <c r="C165" s="2" t="s">
        <v>10</v>
      </c>
      <c r="D165" s="6">
        <v>2114</v>
      </c>
      <c r="E165" s="6">
        <v>5759</v>
      </c>
      <c r="F165" s="6">
        <v>2515</v>
      </c>
      <c r="G165" s="5">
        <v>764</v>
      </c>
      <c r="H165" s="5">
        <v>222</v>
      </c>
      <c r="I165" s="6">
        <v>11374</v>
      </c>
      <c r="J165" s="6">
        <v>600640</v>
      </c>
      <c r="K165" s="6">
        <v>1636275</v>
      </c>
      <c r="L165" s="6">
        <v>714574</v>
      </c>
      <c r="M165" s="6">
        <v>217071</v>
      </c>
      <c r="N165" s="6">
        <v>63076</v>
      </c>
      <c r="O165" s="6">
        <v>3231636</v>
      </c>
    </row>
    <row r="166" spans="1:15" ht="11.25" customHeight="1" x14ac:dyDescent="0.2">
      <c r="A166" s="292"/>
      <c r="B166" s="3" t="s">
        <v>13</v>
      </c>
      <c r="C166" s="2" t="s">
        <v>11</v>
      </c>
      <c r="D166" s="6">
        <v>2052</v>
      </c>
      <c r="E166" s="6">
        <v>5197</v>
      </c>
      <c r="F166" s="6">
        <v>2391</v>
      </c>
      <c r="G166" s="5">
        <v>701</v>
      </c>
      <c r="H166" s="5">
        <v>198</v>
      </c>
      <c r="I166" s="6">
        <v>10539</v>
      </c>
      <c r="J166" s="6">
        <v>614383</v>
      </c>
      <c r="K166" s="6">
        <v>1556017</v>
      </c>
      <c r="L166" s="6">
        <v>715882</v>
      </c>
      <c r="M166" s="6">
        <v>209884</v>
      </c>
      <c r="N166" s="6">
        <v>59283</v>
      </c>
      <c r="O166" s="6">
        <v>3155449</v>
      </c>
    </row>
    <row r="167" spans="1:15" ht="11.25" customHeight="1" x14ac:dyDescent="0.2">
      <c r="A167" s="292"/>
      <c r="B167" s="3" t="s">
        <v>14</v>
      </c>
      <c r="C167" s="2" t="s">
        <v>10</v>
      </c>
      <c r="D167" s="5">
        <v>142</v>
      </c>
      <c r="E167" s="5">
        <v>418</v>
      </c>
      <c r="F167" s="5">
        <v>184</v>
      </c>
      <c r="G167" s="5">
        <v>53</v>
      </c>
      <c r="H167" s="5">
        <v>21</v>
      </c>
      <c r="I167" s="5">
        <v>818</v>
      </c>
      <c r="J167" s="6">
        <v>13863</v>
      </c>
      <c r="K167" s="6">
        <v>40809</v>
      </c>
      <c r="L167" s="6">
        <v>17964</v>
      </c>
      <c r="M167" s="6">
        <v>5174</v>
      </c>
      <c r="N167" s="6">
        <v>2050</v>
      </c>
      <c r="O167" s="6">
        <v>79860</v>
      </c>
    </row>
    <row r="168" spans="1:15" ht="11.25" customHeight="1" x14ac:dyDescent="0.2">
      <c r="A168" s="292"/>
      <c r="B168" s="3" t="s">
        <v>14</v>
      </c>
      <c r="C168" s="2" t="s">
        <v>11</v>
      </c>
      <c r="D168" s="5">
        <v>164</v>
      </c>
      <c r="E168" s="5">
        <v>368</v>
      </c>
      <c r="F168" s="5">
        <v>144</v>
      </c>
      <c r="G168" s="5">
        <v>51</v>
      </c>
      <c r="H168" s="5">
        <v>22</v>
      </c>
      <c r="I168" s="5">
        <v>749</v>
      </c>
      <c r="J168" s="6">
        <v>29154</v>
      </c>
      <c r="K168" s="6">
        <v>65420</v>
      </c>
      <c r="L168" s="6">
        <v>25599</v>
      </c>
      <c r="M168" s="6">
        <v>9066</v>
      </c>
      <c r="N168" s="6">
        <v>3911</v>
      </c>
      <c r="O168" s="6">
        <v>133150</v>
      </c>
    </row>
    <row r="169" spans="1:15" ht="11.25" customHeight="1" x14ac:dyDescent="0.2">
      <c r="A169" s="292"/>
      <c r="B169" s="3" t="s">
        <v>15</v>
      </c>
      <c r="C169" s="2" t="s">
        <v>10</v>
      </c>
      <c r="D169" s="5">
        <v>32</v>
      </c>
      <c r="E169" s="5">
        <v>88</v>
      </c>
      <c r="F169" s="5">
        <v>23</v>
      </c>
      <c r="G169" s="5">
        <v>9</v>
      </c>
      <c r="H169" s="5">
        <v>4</v>
      </c>
      <c r="I169" s="5">
        <v>156</v>
      </c>
      <c r="J169" s="6">
        <v>2861</v>
      </c>
      <c r="K169" s="6">
        <v>7868</v>
      </c>
      <c r="L169" s="6">
        <v>2057</v>
      </c>
      <c r="M169" s="5">
        <v>805</v>
      </c>
      <c r="N169" s="5">
        <v>358</v>
      </c>
      <c r="O169" s="6">
        <v>13949</v>
      </c>
    </row>
    <row r="170" spans="1:15" ht="11.25" customHeight="1" x14ac:dyDescent="0.2">
      <c r="A170" s="292"/>
      <c r="B170" s="3" t="s">
        <v>16</v>
      </c>
      <c r="C170" s="2" t="s">
        <v>11</v>
      </c>
      <c r="D170" s="5">
        <v>30</v>
      </c>
      <c r="E170" s="5">
        <v>66</v>
      </c>
      <c r="F170" s="5">
        <v>25</v>
      </c>
      <c r="G170" s="5">
        <v>11</v>
      </c>
      <c r="H170" s="5">
        <v>1</v>
      </c>
      <c r="I170" s="5">
        <v>133</v>
      </c>
      <c r="J170" s="6">
        <v>5355</v>
      </c>
      <c r="K170" s="6">
        <v>11780</v>
      </c>
      <c r="L170" s="6">
        <v>4462</v>
      </c>
      <c r="M170" s="6">
        <v>1963</v>
      </c>
      <c r="N170" s="5">
        <v>178</v>
      </c>
      <c r="O170" s="6">
        <v>23738</v>
      </c>
    </row>
    <row r="171" spans="1:15" ht="11.25" customHeight="1" x14ac:dyDescent="0.2">
      <c r="A171" s="292"/>
      <c r="B171" s="3" t="s">
        <v>17</v>
      </c>
      <c r="C171" s="2" t="s">
        <v>10</v>
      </c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ht="11.25" customHeight="1" x14ac:dyDescent="0.2">
      <c r="A172" s="292"/>
      <c r="B172" s="3" t="s">
        <v>18</v>
      </c>
      <c r="C172" s="2" t="s">
        <v>11</v>
      </c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ht="11.25" customHeight="1" x14ac:dyDescent="0.2">
      <c r="A173" s="293"/>
      <c r="B173" s="290" t="s">
        <v>7</v>
      </c>
      <c r="C173" s="290"/>
      <c r="D173" s="6">
        <v>7092</v>
      </c>
      <c r="E173" s="6">
        <v>15414</v>
      </c>
      <c r="F173" s="6">
        <v>7024</v>
      </c>
      <c r="G173" s="6">
        <v>2202</v>
      </c>
      <c r="H173" s="5">
        <v>510</v>
      </c>
      <c r="I173" s="10">
        <v>32242</v>
      </c>
      <c r="J173" s="6">
        <v>2360257</v>
      </c>
      <c r="K173" s="6">
        <v>4822161</v>
      </c>
      <c r="L173" s="6">
        <v>2225705</v>
      </c>
      <c r="M173" s="6">
        <v>705989</v>
      </c>
      <c r="N173" s="6">
        <v>146775</v>
      </c>
      <c r="O173" s="12">
        <v>10260887</v>
      </c>
    </row>
    <row r="174" spans="1:15" ht="11.25" customHeight="1" x14ac:dyDescent="0.2">
      <c r="A174" s="291" t="s">
        <v>31</v>
      </c>
      <c r="B174" s="3" t="s">
        <v>9</v>
      </c>
      <c r="C174" s="2" t="s">
        <v>10</v>
      </c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1.25" customHeight="1" x14ac:dyDescent="0.2">
      <c r="A175" s="292"/>
      <c r="B175" s="3" t="s">
        <v>9</v>
      </c>
      <c r="C175" s="2" t="s">
        <v>11</v>
      </c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1.25" customHeight="1" x14ac:dyDescent="0.2">
      <c r="A176" s="292"/>
      <c r="B176" s="3" t="s">
        <v>12</v>
      </c>
      <c r="C176" s="2" t="s">
        <v>10</v>
      </c>
      <c r="D176" s="4"/>
      <c r="E176" s="5">
        <v>1</v>
      </c>
      <c r="F176" s="4"/>
      <c r="G176" s="5">
        <v>2</v>
      </c>
      <c r="H176" s="4"/>
      <c r="I176" s="5">
        <v>3</v>
      </c>
      <c r="J176" s="4"/>
      <c r="K176" s="5">
        <v>433</v>
      </c>
      <c r="L176" s="4"/>
      <c r="M176" s="5">
        <v>866</v>
      </c>
      <c r="N176" s="4"/>
      <c r="O176" s="6">
        <v>1299</v>
      </c>
    </row>
    <row r="177" spans="1:15" ht="11.25" customHeight="1" x14ac:dyDescent="0.2">
      <c r="A177" s="292"/>
      <c r="B177" s="3" t="s">
        <v>12</v>
      </c>
      <c r="C177" s="2" t="s">
        <v>11</v>
      </c>
      <c r="D177" s="4"/>
      <c r="E177" s="5">
        <v>1</v>
      </c>
      <c r="F177" s="4"/>
      <c r="G177" s="4"/>
      <c r="H177" s="4"/>
      <c r="I177" s="5">
        <v>1</v>
      </c>
      <c r="J177" s="4"/>
      <c r="K177" s="5">
        <v>422</v>
      </c>
      <c r="L177" s="4"/>
      <c r="M177" s="4"/>
      <c r="N177" s="4"/>
      <c r="O177" s="5">
        <v>422</v>
      </c>
    </row>
    <row r="178" spans="1:15" ht="11.25" customHeight="1" x14ac:dyDescent="0.2">
      <c r="A178" s="292"/>
      <c r="B178" s="3" t="s">
        <v>13</v>
      </c>
      <c r="C178" s="2" t="s">
        <v>10</v>
      </c>
      <c r="D178" s="5">
        <v>1</v>
      </c>
      <c r="E178" s="5">
        <v>11</v>
      </c>
      <c r="F178" s="5">
        <v>4</v>
      </c>
      <c r="G178" s="5">
        <v>1</v>
      </c>
      <c r="H178" s="4"/>
      <c r="I178" s="5">
        <v>17</v>
      </c>
      <c r="J178" s="5">
        <v>284</v>
      </c>
      <c r="K178" s="6">
        <v>3125</v>
      </c>
      <c r="L178" s="6">
        <v>1136</v>
      </c>
      <c r="M178" s="5">
        <v>284</v>
      </c>
      <c r="N178" s="4"/>
      <c r="O178" s="6">
        <v>4829</v>
      </c>
    </row>
    <row r="179" spans="1:15" ht="11.25" customHeight="1" x14ac:dyDescent="0.2">
      <c r="A179" s="292"/>
      <c r="B179" s="3" t="s">
        <v>13</v>
      </c>
      <c r="C179" s="2" t="s">
        <v>11</v>
      </c>
      <c r="D179" s="5">
        <v>2</v>
      </c>
      <c r="E179" s="5">
        <v>14</v>
      </c>
      <c r="F179" s="5">
        <v>6</v>
      </c>
      <c r="G179" s="5">
        <v>6</v>
      </c>
      <c r="H179" s="4"/>
      <c r="I179" s="5">
        <v>28</v>
      </c>
      <c r="J179" s="5">
        <v>599</v>
      </c>
      <c r="K179" s="6">
        <v>4192</v>
      </c>
      <c r="L179" s="6">
        <v>1796</v>
      </c>
      <c r="M179" s="6">
        <v>1796</v>
      </c>
      <c r="N179" s="4"/>
      <c r="O179" s="6">
        <v>8383</v>
      </c>
    </row>
    <row r="180" spans="1:15" ht="11.25" customHeight="1" x14ac:dyDescent="0.2">
      <c r="A180" s="292"/>
      <c r="B180" s="3" t="s">
        <v>14</v>
      </c>
      <c r="C180" s="2" t="s">
        <v>10</v>
      </c>
      <c r="D180" s="5">
        <v>20</v>
      </c>
      <c r="E180" s="5">
        <v>343</v>
      </c>
      <c r="F180" s="5">
        <v>160</v>
      </c>
      <c r="G180" s="5">
        <v>265</v>
      </c>
      <c r="H180" s="5">
        <v>2</v>
      </c>
      <c r="I180" s="5">
        <v>790</v>
      </c>
      <c r="J180" s="6">
        <v>1953</v>
      </c>
      <c r="K180" s="6">
        <v>33487</v>
      </c>
      <c r="L180" s="6">
        <v>15621</v>
      </c>
      <c r="M180" s="6">
        <v>25872</v>
      </c>
      <c r="N180" s="5">
        <v>195</v>
      </c>
      <c r="O180" s="6">
        <v>77128</v>
      </c>
    </row>
    <row r="181" spans="1:15" ht="11.25" customHeight="1" x14ac:dyDescent="0.2">
      <c r="A181" s="292"/>
      <c r="B181" s="3" t="s">
        <v>14</v>
      </c>
      <c r="C181" s="2" t="s">
        <v>11</v>
      </c>
      <c r="D181" s="5">
        <v>16</v>
      </c>
      <c r="E181" s="5">
        <v>226</v>
      </c>
      <c r="F181" s="5">
        <v>188</v>
      </c>
      <c r="G181" s="5">
        <v>187</v>
      </c>
      <c r="H181" s="5">
        <v>1</v>
      </c>
      <c r="I181" s="5">
        <v>618</v>
      </c>
      <c r="J181" s="6">
        <v>2844</v>
      </c>
      <c r="K181" s="6">
        <v>40176</v>
      </c>
      <c r="L181" s="6">
        <v>33421</v>
      </c>
      <c r="M181" s="6">
        <v>33243</v>
      </c>
      <c r="N181" s="5">
        <v>178</v>
      </c>
      <c r="O181" s="6">
        <v>109862</v>
      </c>
    </row>
    <row r="182" spans="1:15" ht="11.25" customHeight="1" x14ac:dyDescent="0.2">
      <c r="A182" s="292"/>
      <c r="B182" s="3" t="s">
        <v>15</v>
      </c>
      <c r="C182" s="2" t="s">
        <v>10</v>
      </c>
      <c r="D182" s="5">
        <v>555</v>
      </c>
      <c r="E182" s="6">
        <v>8847</v>
      </c>
      <c r="F182" s="6">
        <v>5473</v>
      </c>
      <c r="G182" s="6">
        <v>9609</v>
      </c>
      <c r="H182" s="5">
        <v>46</v>
      </c>
      <c r="I182" s="6">
        <v>24530</v>
      </c>
      <c r="J182" s="6">
        <v>49624</v>
      </c>
      <c r="K182" s="6">
        <v>791040</v>
      </c>
      <c r="L182" s="6">
        <v>489360</v>
      </c>
      <c r="M182" s="6">
        <v>859173</v>
      </c>
      <c r="N182" s="6">
        <v>4113</v>
      </c>
      <c r="O182" s="6">
        <v>2193310</v>
      </c>
    </row>
    <row r="183" spans="1:15" ht="11.25" customHeight="1" x14ac:dyDescent="0.2">
      <c r="A183" s="292"/>
      <c r="B183" s="3" t="s">
        <v>16</v>
      </c>
      <c r="C183" s="2" t="s">
        <v>11</v>
      </c>
      <c r="D183" s="5">
        <v>443</v>
      </c>
      <c r="E183" s="6">
        <v>8708</v>
      </c>
      <c r="F183" s="6">
        <v>5659</v>
      </c>
      <c r="G183" s="6">
        <v>7747</v>
      </c>
      <c r="H183" s="5">
        <v>45</v>
      </c>
      <c r="I183" s="6">
        <v>22602</v>
      </c>
      <c r="J183" s="6">
        <v>79070</v>
      </c>
      <c r="K183" s="6">
        <v>1554266</v>
      </c>
      <c r="L183" s="6">
        <v>1010058</v>
      </c>
      <c r="M183" s="6">
        <v>1382739</v>
      </c>
      <c r="N183" s="6">
        <v>8032</v>
      </c>
      <c r="O183" s="6">
        <v>4034165</v>
      </c>
    </row>
    <row r="184" spans="1:15" ht="11.25" customHeight="1" x14ac:dyDescent="0.2">
      <c r="A184" s="292"/>
      <c r="B184" s="3" t="s">
        <v>17</v>
      </c>
      <c r="C184" s="2" t="s">
        <v>10</v>
      </c>
      <c r="D184" s="5">
        <v>73</v>
      </c>
      <c r="E184" s="6">
        <v>3108</v>
      </c>
      <c r="F184" s="6">
        <v>1807</v>
      </c>
      <c r="G184" s="6">
        <v>2099</v>
      </c>
      <c r="H184" s="5">
        <v>10</v>
      </c>
      <c r="I184" s="6">
        <v>7097</v>
      </c>
      <c r="J184" s="6">
        <v>11670</v>
      </c>
      <c r="K184" s="6">
        <v>496874</v>
      </c>
      <c r="L184" s="6">
        <v>288884</v>
      </c>
      <c r="M184" s="6">
        <v>335566</v>
      </c>
      <c r="N184" s="6">
        <v>1599</v>
      </c>
      <c r="O184" s="6">
        <v>1134593</v>
      </c>
    </row>
    <row r="185" spans="1:15" ht="11.25" customHeight="1" x14ac:dyDescent="0.2">
      <c r="A185" s="292"/>
      <c r="B185" s="3" t="s">
        <v>18</v>
      </c>
      <c r="C185" s="2" t="s">
        <v>11</v>
      </c>
      <c r="D185" s="5">
        <v>181</v>
      </c>
      <c r="E185" s="6">
        <v>8016</v>
      </c>
      <c r="F185" s="6">
        <v>5172</v>
      </c>
      <c r="G185" s="6">
        <v>5029</v>
      </c>
      <c r="H185" s="5">
        <v>16</v>
      </c>
      <c r="I185" s="6">
        <v>18414</v>
      </c>
      <c r="J185" s="6">
        <v>35833</v>
      </c>
      <c r="K185" s="6">
        <v>1586938</v>
      </c>
      <c r="L185" s="6">
        <v>1023908</v>
      </c>
      <c r="M185" s="6">
        <v>995598</v>
      </c>
      <c r="N185" s="6">
        <v>3168</v>
      </c>
      <c r="O185" s="6">
        <v>3645445</v>
      </c>
    </row>
    <row r="186" spans="1:15" ht="11.25" customHeight="1" x14ac:dyDescent="0.2">
      <c r="A186" s="293"/>
      <c r="B186" s="290" t="s">
        <v>7</v>
      </c>
      <c r="C186" s="290"/>
      <c r="D186" s="6">
        <v>1291</v>
      </c>
      <c r="E186" s="6">
        <v>29275</v>
      </c>
      <c r="F186" s="6">
        <v>18469</v>
      </c>
      <c r="G186" s="6">
        <v>24945</v>
      </c>
      <c r="H186" s="5">
        <v>120</v>
      </c>
      <c r="I186" s="10">
        <v>74100</v>
      </c>
      <c r="J186" s="6">
        <v>181877</v>
      </c>
      <c r="K186" s="6">
        <v>4510953</v>
      </c>
      <c r="L186" s="6">
        <v>2864184</v>
      </c>
      <c r="M186" s="6">
        <v>3635137</v>
      </c>
      <c r="N186" s="6">
        <v>17285</v>
      </c>
      <c r="O186" s="12">
        <v>11209436</v>
      </c>
    </row>
    <row r="187" spans="1:15" ht="11.25" customHeight="1" x14ac:dyDescent="0.2">
      <c r="A187" s="291" t="s">
        <v>32</v>
      </c>
      <c r="B187" s="3" t="s">
        <v>9</v>
      </c>
      <c r="C187" s="2" t="s">
        <v>10</v>
      </c>
      <c r="D187" s="5">
        <v>4</v>
      </c>
      <c r="E187" s="5">
        <v>277</v>
      </c>
      <c r="F187" s="5">
        <v>90</v>
      </c>
      <c r="G187" s="5">
        <v>26</v>
      </c>
      <c r="H187" s="5">
        <v>1</v>
      </c>
      <c r="I187" s="5">
        <v>398</v>
      </c>
      <c r="J187" s="6">
        <v>1740</v>
      </c>
      <c r="K187" s="6">
        <v>120528</v>
      </c>
      <c r="L187" s="6">
        <v>39161</v>
      </c>
      <c r="M187" s="6">
        <v>11313</v>
      </c>
      <c r="N187" s="5">
        <v>435</v>
      </c>
      <c r="O187" s="6">
        <v>173177</v>
      </c>
    </row>
    <row r="188" spans="1:15" ht="11.25" customHeight="1" x14ac:dyDescent="0.2">
      <c r="A188" s="292"/>
      <c r="B188" s="3" t="s">
        <v>9</v>
      </c>
      <c r="C188" s="2" t="s">
        <v>11</v>
      </c>
      <c r="D188" s="5">
        <v>2</v>
      </c>
      <c r="E188" s="5">
        <v>266</v>
      </c>
      <c r="F188" s="5">
        <v>108</v>
      </c>
      <c r="G188" s="5">
        <v>25</v>
      </c>
      <c r="H188" s="4"/>
      <c r="I188" s="5">
        <v>401</v>
      </c>
      <c r="J188" s="5">
        <v>844</v>
      </c>
      <c r="K188" s="6">
        <v>112268</v>
      </c>
      <c r="L188" s="6">
        <v>45582</v>
      </c>
      <c r="M188" s="6">
        <v>10552</v>
      </c>
      <c r="N188" s="4"/>
      <c r="O188" s="6">
        <v>169246</v>
      </c>
    </row>
    <row r="189" spans="1:15" ht="11.25" customHeight="1" x14ac:dyDescent="0.2">
      <c r="A189" s="292"/>
      <c r="B189" s="3" t="s">
        <v>12</v>
      </c>
      <c r="C189" s="2" t="s">
        <v>10</v>
      </c>
      <c r="D189" s="5">
        <v>111</v>
      </c>
      <c r="E189" s="6">
        <v>1335</v>
      </c>
      <c r="F189" s="5">
        <v>390</v>
      </c>
      <c r="G189" s="5">
        <v>739</v>
      </c>
      <c r="H189" s="5">
        <v>1</v>
      </c>
      <c r="I189" s="6">
        <v>2576</v>
      </c>
      <c r="J189" s="6">
        <v>48045</v>
      </c>
      <c r="K189" s="6">
        <v>577840</v>
      </c>
      <c r="L189" s="6">
        <v>168807</v>
      </c>
      <c r="M189" s="6">
        <v>319868</v>
      </c>
      <c r="N189" s="5">
        <v>433</v>
      </c>
      <c r="O189" s="6">
        <v>1114993</v>
      </c>
    </row>
    <row r="190" spans="1:15" ht="11.25" customHeight="1" x14ac:dyDescent="0.2">
      <c r="A190" s="292"/>
      <c r="B190" s="3" t="s">
        <v>12</v>
      </c>
      <c r="C190" s="2" t="s">
        <v>11</v>
      </c>
      <c r="D190" s="5">
        <v>94</v>
      </c>
      <c r="E190" s="6">
        <v>1256</v>
      </c>
      <c r="F190" s="5">
        <v>343</v>
      </c>
      <c r="G190" s="5">
        <v>699</v>
      </c>
      <c r="H190" s="5">
        <v>1</v>
      </c>
      <c r="I190" s="6">
        <v>2393</v>
      </c>
      <c r="J190" s="6">
        <v>39668</v>
      </c>
      <c r="K190" s="6">
        <v>530037</v>
      </c>
      <c r="L190" s="6">
        <v>144747</v>
      </c>
      <c r="M190" s="6">
        <v>294981</v>
      </c>
      <c r="N190" s="5">
        <v>422</v>
      </c>
      <c r="O190" s="6">
        <v>1009855</v>
      </c>
    </row>
    <row r="191" spans="1:15" ht="11.25" customHeight="1" x14ac:dyDescent="0.2">
      <c r="A191" s="292"/>
      <c r="B191" s="3" t="s">
        <v>13</v>
      </c>
      <c r="C191" s="2" t="s">
        <v>10</v>
      </c>
      <c r="D191" s="5">
        <v>161</v>
      </c>
      <c r="E191" s="6">
        <v>3607</v>
      </c>
      <c r="F191" s="5">
        <v>983</v>
      </c>
      <c r="G191" s="6">
        <v>2374</v>
      </c>
      <c r="H191" s="5">
        <v>21</v>
      </c>
      <c r="I191" s="6">
        <v>7146</v>
      </c>
      <c r="J191" s="6">
        <v>45744</v>
      </c>
      <c r="K191" s="6">
        <v>1024838</v>
      </c>
      <c r="L191" s="6">
        <v>279295</v>
      </c>
      <c r="M191" s="6">
        <v>674512</v>
      </c>
      <c r="N191" s="6">
        <v>5967</v>
      </c>
      <c r="O191" s="6">
        <v>2030356</v>
      </c>
    </row>
    <row r="192" spans="1:15" ht="11.25" customHeight="1" x14ac:dyDescent="0.2">
      <c r="A192" s="292"/>
      <c r="B192" s="3" t="s">
        <v>13</v>
      </c>
      <c r="C192" s="2" t="s">
        <v>11</v>
      </c>
      <c r="D192" s="5">
        <v>146</v>
      </c>
      <c r="E192" s="6">
        <v>3363</v>
      </c>
      <c r="F192" s="5">
        <v>974</v>
      </c>
      <c r="G192" s="6">
        <v>2127</v>
      </c>
      <c r="H192" s="5">
        <v>16</v>
      </c>
      <c r="I192" s="6">
        <v>6626</v>
      </c>
      <c r="J192" s="6">
        <v>43713</v>
      </c>
      <c r="K192" s="6">
        <v>1006905</v>
      </c>
      <c r="L192" s="6">
        <v>291622</v>
      </c>
      <c r="M192" s="6">
        <v>636838</v>
      </c>
      <c r="N192" s="6">
        <v>4791</v>
      </c>
      <c r="O192" s="6">
        <v>1983869</v>
      </c>
    </row>
    <row r="193" spans="1:15" ht="11.25" customHeight="1" x14ac:dyDescent="0.2">
      <c r="A193" s="292"/>
      <c r="B193" s="3" t="s">
        <v>14</v>
      </c>
      <c r="C193" s="2" t="s">
        <v>10</v>
      </c>
      <c r="D193" s="5">
        <v>5</v>
      </c>
      <c r="E193" s="5">
        <v>267</v>
      </c>
      <c r="F193" s="5">
        <v>84</v>
      </c>
      <c r="G193" s="5">
        <v>146</v>
      </c>
      <c r="H193" s="5">
        <v>3</v>
      </c>
      <c r="I193" s="5">
        <v>505</v>
      </c>
      <c r="J193" s="5">
        <v>488</v>
      </c>
      <c r="K193" s="6">
        <v>26067</v>
      </c>
      <c r="L193" s="6">
        <v>8201</v>
      </c>
      <c r="M193" s="6">
        <v>14254</v>
      </c>
      <c r="N193" s="5">
        <v>293</v>
      </c>
      <c r="O193" s="6">
        <v>49303</v>
      </c>
    </row>
    <row r="194" spans="1:15" ht="11.25" customHeight="1" x14ac:dyDescent="0.2">
      <c r="A194" s="292"/>
      <c r="B194" s="3" t="s">
        <v>14</v>
      </c>
      <c r="C194" s="2" t="s">
        <v>11</v>
      </c>
      <c r="D194" s="5">
        <v>7</v>
      </c>
      <c r="E194" s="5">
        <v>227</v>
      </c>
      <c r="F194" s="5">
        <v>92</v>
      </c>
      <c r="G194" s="5">
        <v>124</v>
      </c>
      <c r="H194" s="4"/>
      <c r="I194" s="5">
        <v>450</v>
      </c>
      <c r="J194" s="6">
        <v>1244</v>
      </c>
      <c r="K194" s="6">
        <v>40354</v>
      </c>
      <c r="L194" s="6">
        <v>16355</v>
      </c>
      <c r="M194" s="6">
        <v>22044</v>
      </c>
      <c r="N194" s="4"/>
      <c r="O194" s="6">
        <v>79997</v>
      </c>
    </row>
    <row r="195" spans="1:15" ht="11.25" customHeight="1" x14ac:dyDescent="0.2">
      <c r="A195" s="292"/>
      <c r="B195" s="3" t="s">
        <v>15</v>
      </c>
      <c r="C195" s="2" t="s">
        <v>10</v>
      </c>
      <c r="D195" s="5">
        <v>2</v>
      </c>
      <c r="E195" s="5">
        <v>46</v>
      </c>
      <c r="F195" s="5">
        <v>16</v>
      </c>
      <c r="G195" s="5">
        <v>20</v>
      </c>
      <c r="H195" s="4"/>
      <c r="I195" s="5">
        <v>84</v>
      </c>
      <c r="J195" s="5">
        <v>179</v>
      </c>
      <c r="K195" s="6">
        <v>4113</v>
      </c>
      <c r="L195" s="6">
        <v>1431</v>
      </c>
      <c r="M195" s="6">
        <v>1788</v>
      </c>
      <c r="N195" s="4"/>
      <c r="O195" s="6">
        <v>7511</v>
      </c>
    </row>
    <row r="196" spans="1:15" ht="11.25" customHeight="1" x14ac:dyDescent="0.2">
      <c r="A196" s="292"/>
      <c r="B196" s="3" t="s">
        <v>16</v>
      </c>
      <c r="C196" s="2" t="s">
        <v>11</v>
      </c>
      <c r="D196" s="5">
        <v>1</v>
      </c>
      <c r="E196" s="5">
        <v>62</v>
      </c>
      <c r="F196" s="5">
        <v>18</v>
      </c>
      <c r="G196" s="5">
        <v>15</v>
      </c>
      <c r="H196" s="4"/>
      <c r="I196" s="5">
        <v>96</v>
      </c>
      <c r="J196" s="5">
        <v>178</v>
      </c>
      <c r="K196" s="6">
        <v>11066</v>
      </c>
      <c r="L196" s="6">
        <v>3213</v>
      </c>
      <c r="M196" s="6">
        <v>2677</v>
      </c>
      <c r="N196" s="4"/>
      <c r="O196" s="6">
        <v>17134</v>
      </c>
    </row>
    <row r="197" spans="1:15" ht="11.25" customHeight="1" x14ac:dyDescent="0.2">
      <c r="A197" s="292"/>
      <c r="B197" s="3" t="s">
        <v>17</v>
      </c>
      <c r="C197" s="2" t="s">
        <v>10</v>
      </c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1.25" customHeight="1" x14ac:dyDescent="0.2">
      <c r="A198" s="292"/>
      <c r="B198" s="3" t="s">
        <v>18</v>
      </c>
      <c r="C198" s="2" t="s">
        <v>11</v>
      </c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1.25" customHeight="1" x14ac:dyDescent="0.2">
      <c r="A199" s="293"/>
      <c r="B199" s="290" t="s">
        <v>7</v>
      </c>
      <c r="C199" s="290"/>
      <c r="D199" s="5">
        <v>533</v>
      </c>
      <c r="E199" s="6">
        <v>10706</v>
      </c>
      <c r="F199" s="6">
        <v>3098</v>
      </c>
      <c r="G199" s="6">
        <v>6295</v>
      </c>
      <c r="H199" s="5">
        <v>43</v>
      </c>
      <c r="I199" s="10">
        <v>20675</v>
      </c>
      <c r="J199" s="6">
        <v>181843</v>
      </c>
      <c r="K199" s="6">
        <v>3454016</v>
      </c>
      <c r="L199" s="6">
        <v>998414</v>
      </c>
      <c r="M199" s="6">
        <v>1988827</v>
      </c>
      <c r="N199" s="6">
        <v>12341</v>
      </c>
      <c r="O199" s="12">
        <v>6635441</v>
      </c>
    </row>
    <row r="200" spans="1:15" ht="11.25" customHeight="1" x14ac:dyDescent="0.2">
      <c r="A200" s="291" t="s">
        <v>33</v>
      </c>
      <c r="B200" s="3" t="s">
        <v>9</v>
      </c>
      <c r="C200" s="2" t="s">
        <v>10</v>
      </c>
      <c r="D200" s="5">
        <v>64</v>
      </c>
      <c r="E200" s="4"/>
      <c r="F200" s="5">
        <v>39</v>
      </c>
      <c r="G200" s="4"/>
      <c r="H200" s="4"/>
      <c r="I200" s="5">
        <v>103</v>
      </c>
      <c r="J200" s="6">
        <v>27848</v>
      </c>
      <c r="K200" s="4"/>
      <c r="L200" s="6">
        <v>16970</v>
      </c>
      <c r="M200" s="4"/>
      <c r="N200" s="4"/>
      <c r="O200" s="6">
        <v>44818</v>
      </c>
    </row>
    <row r="201" spans="1:15" ht="11.25" customHeight="1" x14ac:dyDescent="0.2">
      <c r="A201" s="292"/>
      <c r="B201" s="3" t="s">
        <v>9</v>
      </c>
      <c r="C201" s="2" t="s">
        <v>11</v>
      </c>
      <c r="D201" s="5">
        <v>66</v>
      </c>
      <c r="E201" s="4"/>
      <c r="F201" s="5">
        <v>41</v>
      </c>
      <c r="G201" s="4"/>
      <c r="H201" s="4"/>
      <c r="I201" s="5">
        <v>107</v>
      </c>
      <c r="J201" s="6">
        <v>27856</v>
      </c>
      <c r="K201" s="4"/>
      <c r="L201" s="6">
        <v>17304</v>
      </c>
      <c r="M201" s="4"/>
      <c r="N201" s="4"/>
      <c r="O201" s="6">
        <v>45160</v>
      </c>
    </row>
    <row r="202" spans="1:15" ht="11.25" customHeight="1" x14ac:dyDescent="0.2">
      <c r="A202" s="292"/>
      <c r="B202" s="3" t="s">
        <v>12</v>
      </c>
      <c r="C202" s="2" t="s">
        <v>10</v>
      </c>
      <c r="D202" s="5">
        <v>476</v>
      </c>
      <c r="E202" s="5">
        <v>8</v>
      </c>
      <c r="F202" s="5">
        <v>118</v>
      </c>
      <c r="G202" s="5">
        <v>4</v>
      </c>
      <c r="H202" s="4"/>
      <c r="I202" s="5">
        <v>606</v>
      </c>
      <c r="J202" s="6">
        <v>206031</v>
      </c>
      <c r="K202" s="6">
        <v>3463</v>
      </c>
      <c r="L202" s="6">
        <v>51075</v>
      </c>
      <c r="M202" s="6">
        <v>1731</v>
      </c>
      <c r="N202" s="4"/>
      <c r="O202" s="6">
        <v>262300</v>
      </c>
    </row>
    <row r="203" spans="1:15" ht="11.25" customHeight="1" x14ac:dyDescent="0.2">
      <c r="A203" s="292"/>
      <c r="B203" s="3" t="s">
        <v>12</v>
      </c>
      <c r="C203" s="2" t="s">
        <v>11</v>
      </c>
      <c r="D203" s="5">
        <v>473</v>
      </c>
      <c r="E203" s="5">
        <v>9</v>
      </c>
      <c r="F203" s="5">
        <v>105</v>
      </c>
      <c r="G203" s="5">
        <v>2</v>
      </c>
      <c r="H203" s="4"/>
      <c r="I203" s="5">
        <v>589</v>
      </c>
      <c r="J203" s="6">
        <v>199608</v>
      </c>
      <c r="K203" s="6">
        <v>3798</v>
      </c>
      <c r="L203" s="6">
        <v>44310</v>
      </c>
      <c r="M203" s="5">
        <v>844</v>
      </c>
      <c r="N203" s="4"/>
      <c r="O203" s="6">
        <v>248560</v>
      </c>
    </row>
    <row r="204" spans="1:15" ht="11.25" customHeight="1" x14ac:dyDescent="0.2">
      <c r="A204" s="292"/>
      <c r="B204" s="3" t="s">
        <v>13</v>
      </c>
      <c r="C204" s="2" t="s">
        <v>10</v>
      </c>
      <c r="D204" s="6">
        <v>1708</v>
      </c>
      <c r="E204" s="5">
        <v>22</v>
      </c>
      <c r="F204" s="5">
        <v>207</v>
      </c>
      <c r="G204" s="5">
        <v>9</v>
      </c>
      <c r="H204" s="5">
        <v>3</v>
      </c>
      <c r="I204" s="6">
        <v>1949</v>
      </c>
      <c r="J204" s="6">
        <v>485285</v>
      </c>
      <c r="K204" s="6">
        <v>6251</v>
      </c>
      <c r="L204" s="6">
        <v>58814</v>
      </c>
      <c r="M204" s="6">
        <v>2557</v>
      </c>
      <c r="N204" s="5">
        <v>852</v>
      </c>
      <c r="O204" s="6">
        <v>553759</v>
      </c>
    </row>
    <row r="205" spans="1:15" ht="11.25" customHeight="1" x14ac:dyDescent="0.2">
      <c r="A205" s="292"/>
      <c r="B205" s="3" t="s">
        <v>13</v>
      </c>
      <c r="C205" s="2" t="s">
        <v>11</v>
      </c>
      <c r="D205" s="6">
        <v>1613</v>
      </c>
      <c r="E205" s="5">
        <v>21</v>
      </c>
      <c r="F205" s="5">
        <v>167</v>
      </c>
      <c r="G205" s="5">
        <v>7</v>
      </c>
      <c r="H205" s="5">
        <v>1</v>
      </c>
      <c r="I205" s="6">
        <v>1809</v>
      </c>
      <c r="J205" s="6">
        <v>482943</v>
      </c>
      <c r="K205" s="6">
        <v>6288</v>
      </c>
      <c r="L205" s="6">
        <v>50001</v>
      </c>
      <c r="M205" s="6">
        <v>2096</v>
      </c>
      <c r="N205" s="5">
        <v>299</v>
      </c>
      <c r="O205" s="6">
        <v>541627</v>
      </c>
    </row>
    <row r="206" spans="1:15" ht="11.25" customHeight="1" x14ac:dyDescent="0.2">
      <c r="A206" s="292"/>
      <c r="B206" s="3" t="s">
        <v>14</v>
      </c>
      <c r="C206" s="2" t="s">
        <v>10</v>
      </c>
      <c r="D206" s="5">
        <v>278</v>
      </c>
      <c r="E206" s="5">
        <v>3</v>
      </c>
      <c r="F206" s="5">
        <v>38</v>
      </c>
      <c r="G206" s="5">
        <v>1</v>
      </c>
      <c r="H206" s="4"/>
      <c r="I206" s="5">
        <v>320</v>
      </c>
      <c r="J206" s="6">
        <v>27141</v>
      </c>
      <c r="K206" s="5">
        <v>293</v>
      </c>
      <c r="L206" s="6">
        <v>3710</v>
      </c>
      <c r="M206" s="5">
        <v>98</v>
      </c>
      <c r="N206" s="4"/>
      <c r="O206" s="6">
        <v>31242</v>
      </c>
    </row>
    <row r="207" spans="1:15" ht="11.25" customHeight="1" x14ac:dyDescent="0.2">
      <c r="A207" s="292"/>
      <c r="B207" s="3" t="s">
        <v>14</v>
      </c>
      <c r="C207" s="2" t="s">
        <v>11</v>
      </c>
      <c r="D207" s="5">
        <v>282</v>
      </c>
      <c r="E207" s="5">
        <v>5</v>
      </c>
      <c r="F207" s="5">
        <v>47</v>
      </c>
      <c r="G207" s="5">
        <v>1</v>
      </c>
      <c r="H207" s="4"/>
      <c r="I207" s="5">
        <v>335</v>
      </c>
      <c r="J207" s="6">
        <v>50131</v>
      </c>
      <c r="K207" s="5">
        <v>889</v>
      </c>
      <c r="L207" s="6">
        <v>8355</v>
      </c>
      <c r="M207" s="5">
        <v>178</v>
      </c>
      <c r="N207" s="4"/>
      <c r="O207" s="6">
        <v>59553</v>
      </c>
    </row>
    <row r="208" spans="1:15" ht="11.25" customHeight="1" x14ac:dyDescent="0.2">
      <c r="A208" s="292"/>
      <c r="B208" s="3" t="s">
        <v>15</v>
      </c>
      <c r="C208" s="2" t="s">
        <v>10</v>
      </c>
      <c r="D208" s="6">
        <v>4915</v>
      </c>
      <c r="E208" s="5">
        <v>225</v>
      </c>
      <c r="F208" s="5">
        <v>454</v>
      </c>
      <c r="G208" s="5">
        <v>952</v>
      </c>
      <c r="H208" s="5">
        <v>4</v>
      </c>
      <c r="I208" s="6">
        <v>6550</v>
      </c>
      <c r="J208" s="6">
        <v>439467</v>
      </c>
      <c r="K208" s="6">
        <v>20118</v>
      </c>
      <c r="L208" s="6">
        <v>40594</v>
      </c>
      <c r="M208" s="6">
        <v>85122</v>
      </c>
      <c r="N208" s="5">
        <v>358</v>
      </c>
      <c r="O208" s="6">
        <v>585659</v>
      </c>
    </row>
    <row r="209" spans="1:15" ht="11.25" customHeight="1" x14ac:dyDescent="0.2">
      <c r="A209" s="292"/>
      <c r="B209" s="3" t="s">
        <v>16</v>
      </c>
      <c r="C209" s="2" t="s">
        <v>11</v>
      </c>
      <c r="D209" s="6">
        <v>4918</v>
      </c>
      <c r="E209" s="5">
        <v>90</v>
      </c>
      <c r="F209" s="5">
        <v>396</v>
      </c>
      <c r="G209" s="5">
        <v>288</v>
      </c>
      <c r="H209" s="5">
        <v>13</v>
      </c>
      <c r="I209" s="6">
        <v>5705</v>
      </c>
      <c r="J209" s="6">
        <v>877799</v>
      </c>
      <c r="K209" s="6">
        <v>16064</v>
      </c>
      <c r="L209" s="6">
        <v>70681</v>
      </c>
      <c r="M209" s="6">
        <v>51404</v>
      </c>
      <c r="N209" s="6">
        <v>2320</v>
      </c>
      <c r="O209" s="6">
        <v>1018268</v>
      </c>
    </row>
    <row r="210" spans="1:15" ht="11.25" customHeight="1" x14ac:dyDescent="0.2">
      <c r="A210" s="292"/>
      <c r="B210" s="3" t="s">
        <v>17</v>
      </c>
      <c r="C210" s="2" t="s">
        <v>10</v>
      </c>
      <c r="D210" s="6">
        <v>2035</v>
      </c>
      <c r="E210" s="5">
        <v>14</v>
      </c>
      <c r="F210" s="5">
        <v>164</v>
      </c>
      <c r="G210" s="5">
        <v>71</v>
      </c>
      <c r="H210" s="5">
        <v>2</v>
      </c>
      <c r="I210" s="6">
        <v>2286</v>
      </c>
      <c r="J210" s="6">
        <v>325334</v>
      </c>
      <c r="K210" s="6">
        <v>2238</v>
      </c>
      <c r="L210" s="6">
        <v>26219</v>
      </c>
      <c r="M210" s="6">
        <v>11351</v>
      </c>
      <c r="N210" s="5">
        <v>320</v>
      </c>
      <c r="O210" s="6">
        <v>365462</v>
      </c>
    </row>
    <row r="211" spans="1:15" ht="11.25" customHeight="1" x14ac:dyDescent="0.2">
      <c r="A211" s="292"/>
      <c r="B211" s="3" t="s">
        <v>18</v>
      </c>
      <c r="C211" s="2" t="s">
        <v>11</v>
      </c>
      <c r="D211" s="6">
        <v>5446</v>
      </c>
      <c r="E211" s="5">
        <v>17</v>
      </c>
      <c r="F211" s="5">
        <v>377</v>
      </c>
      <c r="G211" s="5">
        <v>76</v>
      </c>
      <c r="H211" s="5">
        <v>3</v>
      </c>
      <c r="I211" s="6">
        <v>5919</v>
      </c>
      <c r="J211" s="6">
        <v>1078152</v>
      </c>
      <c r="K211" s="6">
        <v>3366</v>
      </c>
      <c r="L211" s="6">
        <v>74635</v>
      </c>
      <c r="M211" s="6">
        <v>15046</v>
      </c>
      <c r="N211" s="5">
        <v>594</v>
      </c>
      <c r="O211" s="6">
        <v>1171793</v>
      </c>
    </row>
    <row r="212" spans="1:15" ht="11.25" customHeight="1" x14ac:dyDescent="0.2">
      <c r="A212" s="293"/>
      <c r="B212" s="290" t="s">
        <v>7</v>
      </c>
      <c r="C212" s="290"/>
      <c r="D212" s="6">
        <v>22274</v>
      </c>
      <c r="E212" s="5">
        <v>414</v>
      </c>
      <c r="F212" s="6">
        <v>2153</v>
      </c>
      <c r="G212" s="6">
        <v>1411</v>
      </c>
      <c r="H212" s="5">
        <v>26</v>
      </c>
      <c r="I212" s="10">
        <v>26278</v>
      </c>
      <c r="J212" s="6">
        <v>4227595</v>
      </c>
      <c r="K212" s="6">
        <v>62768</v>
      </c>
      <c r="L212" s="6">
        <v>462668</v>
      </c>
      <c r="M212" s="6">
        <v>170427</v>
      </c>
      <c r="N212" s="6">
        <v>4743</v>
      </c>
      <c r="O212" s="12">
        <v>4928201</v>
      </c>
    </row>
    <row r="213" spans="1:15" ht="11.25" customHeight="1" x14ac:dyDescent="0.2">
      <c r="A213" s="291" t="s">
        <v>34</v>
      </c>
      <c r="B213" s="3" t="s">
        <v>9</v>
      </c>
      <c r="C213" s="2" t="s">
        <v>10</v>
      </c>
      <c r="D213" s="5">
        <v>2</v>
      </c>
      <c r="E213" s="5">
        <v>111</v>
      </c>
      <c r="F213" s="5">
        <v>11</v>
      </c>
      <c r="G213" s="4"/>
      <c r="H213" s="5">
        <v>12</v>
      </c>
      <c r="I213" s="5">
        <v>136</v>
      </c>
      <c r="J213" s="5">
        <v>870</v>
      </c>
      <c r="K213" s="6">
        <v>48298</v>
      </c>
      <c r="L213" s="6">
        <v>4786</v>
      </c>
      <c r="M213" s="4"/>
      <c r="N213" s="6">
        <v>5221</v>
      </c>
      <c r="O213" s="6">
        <v>59175</v>
      </c>
    </row>
    <row r="214" spans="1:15" ht="11.25" customHeight="1" x14ac:dyDescent="0.2">
      <c r="A214" s="292"/>
      <c r="B214" s="3" t="s">
        <v>9</v>
      </c>
      <c r="C214" s="2" t="s">
        <v>11</v>
      </c>
      <c r="D214" s="5">
        <v>1</v>
      </c>
      <c r="E214" s="5">
        <v>98</v>
      </c>
      <c r="F214" s="5">
        <v>5</v>
      </c>
      <c r="G214" s="4"/>
      <c r="H214" s="5">
        <v>11</v>
      </c>
      <c r="I214" s="5">
        <v>115</v>
      </c>
      <c r="J214" s="5">
        <v>422</v>
      </c>
      <c r="K214" s="6">
        <v>41362</v>
      </c>
      <c r="L214" s="6">
        <v>2110</v>
      </c>
      <c r="M214" s="4"/>
      <c r="N214" s="6">
        <v>4643</v>
      </c>
      <c r="O214" s="6">
        <v>48537</v>
      </c>
    </row>
    <row r="215" spans="1:15" ht="11.25" customHeight="1" x14ac:dyDescent="0.2">
      <c r="A215" s="292"/>
      <c r="B215" s="3" t="s">
        <v>12</v>
      </c>
      <c r="C215" s="2" t="s">
        <v>10</v>
      </c>
      <c r="D215" s="5">
        <v>25</v>
      </c>
      <c r="E215" s="5">
        <v>550</v>
      </c>
      <c r="F215" s="5">
        <v>29</v>
      </c>
      <c r="G215" s="5">
        <v>6</v>
      </c>
      <c r="H215" s="5">
        <v>126</v>
      </c>
      <c r="I215" s="5">
        <v>736</v>
      </c>
      <c r="J215" s="6">
        <v>10821</v>
      </c>
      <c r="K215" s="6">
        <v>238062</v>
      </c>
      <c r="L215" s="6">
        <v>12552</v>
      </c>
      <c r="M215" s="6">
        <v>2597</v>
      </c>
      <c r="N215" s="6">
        <v>54538</v>
      </c>
      <c r="O215" s="6">
        <v>318570</v>
      </c>
    </row>
    <row r="216" spans="1:15" ht="11.25" customHeight="1" x14ac:dyDescent="0.2">
      <c r="A216" s="292"/>
      <c r="B216" s="3" t="s">
        <v>12</v>
      </c>
      <c r="C216" s="2" t="s">
        <v>11</v>
      </c>
      <c r="D216" s="5">
        <v>35</v>
      </c>
      <c r="E216" s="5">
        <v>503</v>
      </c>
      <c r="F216" s="5">
        <v>38</v>
      </c>
      <c r="G216" s="5">
        <v>4</v>
      </c>
      <c r="H216" s="5">
        <v>118</v>
      </c>
      <c r="I216" s="5">
        <v>698</v>
      </c>
      <c r="J216" s="6">
        <v>14770</v>
      </c>
      <c r="K216" s="6">
        <v>212268</v>
      </c>
      <c r="L216" s="6">
        <v>16036</v>
      </c>
      <c r="M216" s="6">
        <v>1688</v>
      </c>
      <c r="N216" s="6">
        <v>49796</v>
      </c>
      <c r="O216" s="6">
        <v>294558</v>
      </c>
    </row>
    <row r="217" spans="1:15" ht="11.25" customHeight="1" x14ac:dyDescent="0.2">
      <c r="A217" s="292"/>
      <c r="B217" s="3" t="s">
        <v>13</v>
      </c>
      <c r="C217" s="2" t="s">
        <v>10</v>
      </c>
      <c r="D217" s="5">
        <v>102</v>
      </c>
      <c r="E217" s="5">
        <v>966</v>
      </c>
      <c r="F217" s="5">
        <v>213</v>
      </c>
      <c r="G217" s="5">
        <v>7</v>
      </c>
      <c r="H217" s="5">
        <v>831</v>
      </c>
      <c r="I217" s="6">
        <v>2119</v>
      </c>
      <c r="J217" s="6">
        <v>28981</v>
      </c>
      <c r="K217" s="6">
        <v>274465</v>
      </c>
      <c r="L217" s="6">
        <v>60519</v>
      </c>
      <c r="M217" s="6">
        <v>1989</v>
      </c>
      <c r="N217" s="6">
        <v>236108</v>
      </c>
      <c r="O217" s="6">
        <v>602062</v>
      </c>
    </row>
    <row r="218" spans="1:15" ht="11.25" customHeight="1" x14ac:dyDescent="0.2">
      <c r="A218" s="292"/>
      <c r="B218" s="3" t="s">
        <v>13</v>
      </c>
      <c r="C218" s="2" t="s">
        <v>11</v>
      </c>
      <c r="D218" s="5">
        <v>90</v>
      </c>
      <c r="E218" s="5">
        <v>892</v>
      </c>
      <c r="F218" s="5">
        <v>178</v>
      </c>
      <c r="G218" s="5">
        <v>12</v>
      </c>
      <c r="H218" s="5">
        <v>838</v>
      </c>
      <c r="I218" s="6">
        <v>2010</v>
      </c>
      <c r="J218" s="6">
        <v>26947</v>
      </c>
      <c r="K218" s="6">
        <v>267071</v>
      </c>
      <c r="L218" s="6">
        <v>53294</v>
      </c>
      <c r="M218" s="6">
        <v>3593</v>
      </c>
      <c r="N218" s="6">
        <v>250903</v>
      </c>
      <c r="O218" s="6">
        <v>601808</v>
      </c>
    </row>
    <row r="219" spans="1:15" ht="11.25" customHeight="1" x14ac:dyDescent="0.2">
      <c r="A219" s="292"/>
      <c r="B219" s="3" t="s">
        <v>14</v>
      </c>
      <c r="C219" s="2" t="s">
        <v>10</v>
      </c>
      <c r="D219" s="5">
        <v>12</v>
      </c>
      <c r="E219" s="5">
        <v>212</v>
      </c>
      <c r="F219" s="5">
        <v>40</v>
      </c>
      <c r="G219" s="5">
        <v>21</v>
      </c>
      <c r="H219" s="5">
        <v>197</v>
      </c>
      <c r="I219" s="5">
        <v>482</v>
      </c>
      <c r="J219" s="6">
        <v>1172</v>
      </c>
      <c r="K219" s="6">
        <v>20697</v>
      </c>
      <c r="L219" s="6">
        <v>3905</v>
      </c>
      <c r="M219" s="6">
        <v>2050</v>
      </c>
      <c r="N219" s="6">
        <v>19233</v>
      </c>
      <c r="O219" s="6">
        <v>47057</v>
      </c>
    </row>
    <row r="220" spans="1:15" ht="11.25" customHeight="1" x14ac:dyDescent="0.2">
      <c r="A220" s="292"/>
      <c r="B220" s="3" t="s">
        <v>14</v>
      </c>
      <c r="C220" s="2" t="s">
        <v>11</v>
      </c>
      <c r="D220" s="5">
        <v>17</v>
      </c>
      <c r="E220" s="5">
        <v>188</v>
      </c>
      <c r="F220" s="5">
        <v>43</v>
      </c>
      <c r="G220" s="5">
        <v>21</v>
      </c>
      <c r="H220" s="5">
        <v>211</v>
      </c>
      <c r="I220" s="5">
        <v>480</v>
      </c>
      <c r="J220" s="6">
        <v>3022</v>
      </c>
      <c r="K220" s="6">
        <v>33421</v>
      </c>
      <c r="L220" s="6">
        <v>7644</v>
      </c>
      <c r="M220" s="6">
        <v>3733</v>
      </c>
      <c r="N220" s="6">
        <v>37510</v>
      </c>
      <c r="O220" s="6">
        <v>85330</v>
      </c>
    </row>
    <row r="221" spans="1:15" ht="11.25" customHeight="1" x14ac:dyDescent="0.2">
      <c r="A221" s="292"/>
      <c r="B221" s="3" t="s">
        <v>15</v>
      </c>
      <c r="C221" s="2" t="s">
        <v>10</v>
      </c>
      <c r="D221" s="5">
        <v>438</v>
      </c>
      <c r="E221" s="6">
        <v>2570</v>
      </c>
      <c r="F221" s="5">
        <v>812</v>
      </c>
      <c r="G221" s="5">
        <v>23</v>
      </c>
      <c r="H221" s="6">
        <v>2487</v>
      </c>
      <c r="I221" s="6">
        <v>6330</v>
      </c>
      <c r="J221" s="6">
        <v>39163</v>
      </c>
      <c r="K221" s="6">
        <v>229792</v>
      </c>
      <c r="L221" s="6">
        <v>72604</v>
      </c>
      <c r="M221" s="6">
        <v>2057</v>
      </c>
      <c r="N221" s="6">
        <v>222371</v>
      </c>
      <c r="O221" s="6">
        <v>565987</v>
      </c>
    </row>
    <row r="222" spans="1:15" ht="11.25" customHeight="1" x14ac:dyDescent="0.2">
      <c r="A222" s="292"/>
      <c r="B222" s="3" t="s">
        <v>16</v>
      </c>
      <c r="C222" s="2" t="s">
        <v>11</v>
      </c>
      <c r="D222" s="5">
        <v>291</v>
      </c>
      <c r="E222" s="6">
        <v>2468</v>
      </c>
      <c r="F222" s="5">
        <v>715</v>
      </c>
      <c r="G222" s="5">
        <v>22</v>
      </c>
      <c r="H222" s="6">
        <v>2490</v>
      </c>
      <c r="I222" s="6">
        <v>5986</v>
      </c>
      <c r="J222" s="6">
        <v>51940</v>
      </c>
      <c r="K222" s="6">
        <v>440506</v>
      </c>
      <c r="L222" s="6">
        <v>127618</v>
      </c>
      <c r="M222" s="6">
        <v>3927</v>
      </c>
      <c r="N222" s="6">
        <v>444433</v>
      </c>
      <c r="O222" s="6">
        <v>1068424</v>
      </c>
    </row>
    <row r="223" spans="1:15" ht="11.25" customHeight="1" x14ac:dyDescent="0.2">
      <c r="A223" s="292"/>
      <c r="B223" s="3" t="s">
        <v>17</v>
      </c>
      <c r="C223" s="2" t="s">
        <v>10</v>
      </c>
      <c r="D223" s="5">
        <v>98</v>
      </c>
      <c r="E223" s="5">
        <v>806</v>
      </c>
      <c r="F223" s="5">
        <v>210</v>
      </c>
      <c r="G223" s="5">
        <v>5</v>
      </c>
      <c r="H223" s="5">
        <v>917</v>
      </c>
      <c r="I223" s="6">
        <v>2036</v>
      </c>
      <c r="J223" s="6">
        <v>15667</v>
      </c>
      <c r="K223" s="6">
        <v>128855</v>
      </c>
      <c r="L223" s="6">
        <v>33573</v>
      </c>
      <c r="M223" s="5">
        <v>799</v>
      </c>
      <c r="N223" s="6">
        <v>146600</v>
      </c>
      <c r="O223" s="6">
        <v>325494</v>
      </c>
    </row>
    <row r="224" spans="1:15" ht="11.25" customHeight="1" x14ac:dyDescent="0.2">
      <c r="A224" s="292"/>
      <c r="B224" s="3" t="s">
        <v>18</v>
      </c>
      <c r="C224" s="2" t="s">
        <v>11</v>
      </c>
      <c r="D224" s="5">
        <v>183</v>
      </c>
      <c r="E224" s="6">
        <v>1905</v>
      </c>
      <c r="F224" s="5">
        <v>486</v>
      </c>
      <c r="G224" s="5">
        <v>2</v>
      </c>
      <c r="H224" s="6">
        <v>2257</v>
      </c>
      <c r="I224" s="6">
        <v>4833</v>
      </c>
      <c r="J224" s="6">
        <v>36229</v>
      </c>
      <c r="K224" s="6">
        <v>377135</v>
      </c>
      <c r="L224" s="6">
        <v>96214</v>
      </c>
      <c r="M224" s="5">
        <v>396</v>
      </c>
      <c r="N224" s="6">
        <v>446821</v>
      </c>
      <c r="O224" s="6">
        <v>956795</v>
      </c>
    </row>
    <row r="225" spans="1:15" ht="11.25" customHeight="1" x14ac:dyDescent="0.2">
      <c r="A225" s="293"/>
      <c r="B225" s="290" t="s">
        <v>7</v>
      </c>
      <c r="C225" s="290"/>
      <c r="D225" s="6">
        <v>1294</v>
      </c>
      <c r="E225" s="6">
        <v>11269</v>
      </c>
      <c r="F225" s="6">
        <v>2780</v>
      </c>
      <c r="G225" s="5">
        <v>123</v>
      </c>
      <c r="H225" s="6">
        <v>10495</v>
      </c>
      <c r="I225" s="10">
        <v>25961</v>
      </c>
      <c r="J225" s="6">
        <v>230004</v>
      </c>
      <c r="K225" s="6">
        <v>2311932</v>
      </c>
      <c r="L225" s="6">
        <v>490855</v>
      </c>
      <c r="M225" s="6">
        <v>22829</v>
      </c>
      <c r="N225" s="6">
        <v>1918177</v>
      </c>
      <c r="O225" s="12">
        <v>4973797</v>
      </c>
    </row>
    <row r="226" spans="1:15" ht="11.25" customHeight="1" x14ac:dyDescent="0.2">
      <c r="A226" s="291" t="s">
        <v>35</v>
      </c>
      <c r="B226" s="3" t="s">
        <v>9</v>
      </c>
      <c r="C226" s="2" t="s">
        <v>10</v>
      </c>
      <c r="D226" s="5">
        <v>8</v>
      </c>
      <c r="E226" s="5">
        <v>124</v>
      </c>
      <c r="F226" s="5">
        <v>12</v>
      </c>
      <c r="G226" s="4"/>
      <c r="H226" s="5">
        <v>8</v>
      </c>
      <c r="I226" s="5">
        <v>152</v>
      </c>
      <c r="J226" s="6">
        <v>3481</v>
      </c>
      <c r="K226" s="6">
        <v>53955</v>
      </c>
      <c r="L226" s="6">
        <v>5221</v>
      </c>
      <c r="M226" s="4"/>
      <c r="N226" s="6">
        <v>3481</v>
      </c>
      <c r="O226" s="6">
        <v>66138</v>
      </c>
    </row>
    <row r="227" spans="1:15" ht="11.25" customHeight="1" x14ac:dyDescent="0.2">
      <c r="A227" s="292"/>
      <c r="B227" s="3" t="s">
        <v>9</v>
      </c>
      <c r="C227" s="2" t="s">
        <v>11</v>
      </c>
      <c r="D227" s="5">
        <v>9</v>
      </c>
      <c r="E227" s="5">
        <v>108</v>
      </c>
      <c r="F227" s="5">
        <v>22</v>
      </c>
      <c r="G227" s="5">
        <v>1</v>
      </c>
      <c r="H227" s="5">
        <v>6</v>
      </c>
      <c r="I227" s="5">
        <v>146</v>
      </c>
      <c r="J227" s="6">
        <v>3799</v>
      </c>
      <c r="K227" s="6">
        <v>45582</v>
      </c>
      <c r="L227" s="6">
        <v>9285</v>
      </c>
      <c r="M227" s="5">
        <v>422</v>
      </c>
      <c r="N227" s="6">
        <v>2532</v>
      </c>
      <c r="O227" s="6">
        <v>61620</v>
      </c>
    </row>
    <row r="228" spans="1:15" ht="11.25" customHeight="1" x14ac:dyDescent="0.2">
      <c r="A228" s="292"/>
      <c r="B228" s="3" t="s">
        <v>12</v>
      </c>
      <c r="C228" s="2" t="s">
        <v>10</v>
      </c>
      <c r="D228" s="5">
        <v>63</v>
      </c>
      <c r="E228" s="5">
        <v>724</v>
      </c>
      <c r="F228" s="5">
        <v>91</v>
      </c>
      <c r="G228" s="5">
        <v>5</v>
      </c>
      <c r="H228" s="5">
        <v>231</v>
      </c>
      <c r="I228" s="6">
        <v>1114</v>
      </c>
      <c r="J228" s="6">
        <v>27269</v>
      </c>
      <c r="K228" s="6">
        <v>313376</v>
      </c>
      <c r="L228" s="6">
        <v>39388</v>
      </c>
      <c r="M228" s="6">
        <v>2164</v>
      </c>
      <c r="N228" s="6">
        <v>99986</v>
      </c>
      <c r="O228" s="6">
        <v>482183</v>
      </c>
    </row>
    <row r="229" spans="1:15" ht="11.25" customHeight="1" x14ac:dyDescent="0.2">
      <c r="A229" s="292"/>
      <c r="B229" s="3" t="s">
        <v>12</v>
      </c>
      <c r="C229" s="2" t="s">
        <v>11</v>
      </c>
      <c r="D229" s="5">
        <v>64</v>
      </c>
      <c r="E229" s="5">
        <v>632</v>
      </c>
      <c r="F229" s="5">
        <v>91</v>
      </c>
      <c r="G229" s="5">
        <v>4</v>
      </c>
      <c r="H229" s="5">
        <v>206</v>
      </c>
      <c r="I229" s="5">
        <v>997</v>
      </c>
      <c r="J229" s="6">
        <v>27008</v>
      </c>
      <c r="K229" s="6">
        <v>266706</v>
      </c>
      <c r="L229" s="6">
        <v>38402</v>
      </c>
      <c r="M229" s="6">
        <v>1688</v>
      </c>
      <c r="N229" s="6">
        <v>86933</v>
      </c>
      <c r="O229" s="6">
        <v>420737</v>
      </c>
    </row>
    <row r="230" spans="1:15" ht="11.25" customHeight="1" x14ac:dyDescent="0.2">
      <c r="A230" s="292"/>
      <c r="B230" s="3" t="s">
        <v>13</v>
      </c>
      <c r="C230" s="2" t="s">
        <v>10</v>
      </c>
      <c r="D230" s="5">
        <v>216</v>
      </c>
      <c r="E230" s="6">
        <v>1033</v>
      </c>
      <c r="F230" s="5">
        <v>293</v>
      </c>
      <c r="G230" s="5">
        <v>5</v>
      </c>
      <c r="H230" s="6">
        <v>1477</v>
      </c>
      <c r="I230" s="6">
        <v>3024</v>
      </c>
      <c r="J230" s="6">
        <v>61371</v>
      </c>
      <c r="K230" s="6">
        <v>293501</v>
      </c>
      <c r="L230" s="6">
        <v>83249</v>
      </c>
      <c r="M230" s="6">
        <v>1421</v>
      </c>
      <c r="N230" s="6">
        <v>419652</v>
      </c>
      <c r="O230" s="6">
        <v>859194</v>
      </c>
    </row>
    <row r="231" spans="1:15" ht="11.25" customHeight="1" x14ac:dyDescent="0.2">
      <c r="A231" s="292"/>
      <c r="B231" s="3" t="s">
        <v>13</v>
      </c>
      <c r="C231" s="2" t="s">
        <v>11</v>
      </c>
      <c r="D231" s="5">
        <v>167</v>
      </c>
      <c r="E231" s="6">
        <v>1014</v>
      </c>
      <c r="F231" s="5">
        <v>293</v>
      </c>
      <c r="G231" s="5">
        <v>10</v>
      </c>
      <c r="H231" s="6">
        <v>1438</v>
      </c>
      <c r="I231" s="6">
        <v>2922</v>
      </c>
      <c r="J231" s="6">
        <v>50001</v>
      </c>
      <c r="K231" s="6">
        <v>303598</v>
      </c>
      <c r="L231" s="6">
        <v>87726</v>
      </c>
      <c r="M231" s="6">
        <v>2994</v>
      </c>
      <c r="N231" s="6">
        <v>430547</v>
      </c>
      <c r="O231" s="6">
        <v>874866</v>
      </c>
    </row>
    <row r="232" spans="1:15" ht="11.25" customHeight="1" x14ac:dyDescent="0.2">
      <c r="A232" s="292"/>
      <c r="B232" s="3" t="s">
        <v>14</v>
      </c>
      <c r="C232" s="2" t="s">
        <v>10</v>
      </c>
      <c r="D232" s="5">
        <v>29</v>
      </c>
      <c r="E232" s="5">
        <v>216</v>
      </c>
      <c r="F232" s="5">
        <v>53</v>
      </c>
      <c r="G232" s="5">
        <v>2</v>
      </c>
      <c r="H232" s="5">
        <v>295</v>
      </c>
      <c r="I232" s="5">
        <v>595</v>
      </c>
      <c r="J232" s="6">
        <v>2831</v>
      </c>
      <c r="K232" s="6">
        <v>21088</v>
      </c>
      <c r="L232" s="6">
        <v>5174</v>
      </c>
      <c r="M232" s="5">
        <v>195</v>
      </c>
      <c r="N232" s="6">
        <v>28801</v>
      </c>
      <c r="O232" s="6">
        <v>58089</v>
      </c>
    </row>
    <row r="233" spans="1:15" ht="11.25" customHeight="1" x14ac:dyDescent="0.2">
      <c r="A233" s="292"/>
      <c r="B233" s="3" t="s">
        <v>14</v>
      </c>
      <c r="C233" s="2" t="s">
        <v>11</v>
      </c>
      <c r="D233" s="5">
        <v>31</v>
      </c>
      <c r="E233" s="5">
        <v>210</v>
      </c>
      <c r="F233" s="5">
        <v>53</v>
      </c>
      <c r="G233" s="5">
        <v>4</v>
      </c>
      <c r="H233" s="5">
        <v>255</v>
      </c>
      <c r="I233" s="5">
        <v>553</v>
      </c>
      <c r="J233" s="6">
        <v>5511</v>
      </c>
      <c r="K233" s="6">
        <v>37332</v>
      </c>
      <c r="L233" s="6">
        <v>9422</v>
      </c>
      <c r="M233" s="5">
        <v>711</v>
      </c>
      <c r="N233" s="6">
        <v>45332</v>
      </c>
      <c r="O233" s="6">
        <v>98308</v>
      </c>
    </row>
    <row r="234" spans="1:15" ht="11.25" customHeight="1" x14ac:dyDescent="0.2">
      <c r="A234" s="292"/>
      <c r="B234" s="3" t="s">
        <v>15</v>
      </c>
      <c r="C234" s="2" t="s">
        <v>10</v>
      </c>
      <c r="D234" s="5">
        <v>701</v>
      </c>
      <c r="E234" s="6">
        <v>3618</v>
      </c>
      <c r="F234" s="6">
        <v>1331</v>
      </c>
      <c r="G234" s="5">
        <v>27</v>
      </c>
      <c r="H234" s="6">
        <v>3997</v>
      </c>
      <c r="I234" s="6">
        <v>9674</v>
      </c>
      <c r="J234" s="6">
        <v>62679</v>
      </c>
      <c r="K234" s="6">
        <v>323498</v>
      </c>
      <c r="L234" s="6">
        <v>119009</v>
      </c>
      <c r="M234" s="6">
        <v>2414</v>
      </c>
      <c r="N234" s="6">
        <v>357385</v>
      </c>
      <c r="O234" s="6">
        <v>864985</v>
      </c>
    </row>
    <row r="235" spans="1:15" ht="11.25" customHeight="1" x14ac:dyDescent="0.2">
      <c r="A235" s="292"/>
      <c r="B235" s="3" t="s">
        <v>16</v>
      </c>
      <c r="C235" s="2" t="s">
        <v>11</v>
      </c>
      <c r="D235" s="5">
        <v>556</v>
      </c>
      <c r="E235" s="6">
        <v>3044</v>
      </c>
      <c r="F235" s="6">
        <v>1250</v>
      </c>
      <c r="G235" s="5">
        <v>27</v>
      </c>
      <c r="H235" s="6">
        <v>3966</v>
      </c>
      <c r="I235" s="6">
        <v>8843</v>
      </c>
      <c r="J235" s="6">
        <v>99239</v>
      </c>
      <c r="K235" s="6">
        <v>543315</v>
      </c>
      <c r="L235" s="6">
        <v>223109</v>
      </c>
      <c r="M235" s="6">
        <v>4819</v>
      </c>
      <c r="N235" s="6">
        <v>707880</v>
      </c>
      <c r="O235" s="6">
        <v>1578362</v>
      </c>
    </row>
    <row r="236" spans="1:15" ht="11.25" customHeight="1" x14ac:dyDescent="0.2">
      <c r="A236" s="292"/>
      <c r="B236" s="3" t="s">
        <v>17</v>
      </c>
      <c r="C236" s="2" t="s">
        <v>10</v>
      </c>
      <c r="D236" s="5">
        <v>192</v>
      </c>
      <c r="E236" s="6">
        <v>1276</v>
      </c>
      <c r="F236" s="5">
        <v>335</v>
      </c>
      <c r="G236" s="5">
        <v>3</v>
      </c>
      <c r="H236" s="6">
        <v>1353</v>
      </c>
      <c r="I236" s="6">
        <v>3159</v>
      </c>
      <c r="J236" s="6">
        <v>30695</v>
      </c>
      <c r="K236" s="6">
        <v>203993</v>
      </c>
      <c r="L236" s="6">
        <v>53556</v>
      </c>
      <c r="M236" s="5">
        <v>480</v>
      </c>
      <c r="N236" s="6">
        <v>216303</v>
      </c>
      <c r="O236" s="6">
        <v>505027</v>
      </c>
    </row>
    <row r="237" spans="1:15" ht="11.25" customHeight="1" x14ac:dyDescent="0.2">
      <c r="A237" s="292"/>
      <c r="B237" s="3" t="s">
        <v>18</v>
      </c>
      <c r="C237" s="2" t="s">
        <v>11</v>
      </c>
      <c r="D237" s="5">
        <v>384</v>
      </c>
      <c r="E237" s="6">
        <v>2742</v>
      </c>
      <c r="F237" s="5">
        <v>787</v>
      </c>
      <c r="G237" s="5">
        <v>6</v>
      </c>
      <c r="H237" s="6">
        <v>3203</v>
      </c>
      <c r="I237" s="6">
        <v>7122</v>
      </c>
      <c r="J237" s="6">
        <v>76021</v>
      </c>
      <c r="K237" s="6">
        <v>542837</v>
      </c>
      <c r="L237" s="6">
        <v>155803</v>
      </c>
      <c r="M237" s="6">
        <v>1188</v>
      </c>
      <c r="N237" s="6">
        <v>634102</v>
      </c>
      <c r="O237" s="6">
        <v>1409951</v>
      </c>
    </row>
    <row r="238" spans="1:15" ht="11.25" customHeight="1" x14ac:dyDescent="0.2">
      <c r="A238" s="293"/>
      <c r="B238" s="290" t="s">
        <v>7</v>
      </c>
      <c r="C238" s="290"/>
      <c r="D238" s="6">
        <v>2420</v>
      </c>
      <c r="E238" s="6">
        <v>14741</v>
      </c>
      <c r="F238" s="6">
        <v>4611</v>
      </c>
      <c r="G238" s="5">
        <v>94</v>
      </c>
      <c r="H238" s="6">
        <v>16435</v>
      </c>
      <c r="I238" s="10">
        <v>38301</v>
      </c>
      <c r="J238" s="6">
        <v>449905</v>
      </c>
      <c r="K238" s="6">
        <v>2948781</v>
      </c>
      <c r="L238" s="6">
        <v>829344</v>
      </c>
      <c r="M238" s="6">
        <v>18496</v>
      </c>
      <c r="N238" s="6">
        <v>3032934</v>
      </c>
      <c r="O238" s="12">
        <v>7279460</v>
      </c>
    </row>
    <row r="239" spans="1:15" ht="11.25" customHeight="1" x14ac:dyDescent="0.2">
      <c r="A239" s="291" t="s">
        <v>36</v>
      </c>
      <c r="B239" s="3" t="s">
        <v>9</v>
      </c>
      <c r="C239" s="2" t="s">
        <v>10</v>
      </c>
      <c r="D239" s="5">
        <v>186</v>
      </c>
      <c r="E239" s="5">
        <v>110</v>
      </c>
      <c r="F239" s="5">
        <v>23</v>
      </c>
      <c r="G239" s="5">
        <v>1</v>
      </c>
      <c r="H239" s="5">
        <v>147</v>
      </c>
      <c r="I239" s="5">
        <v>467</v>
      </c>
      <c r="J239" s="6">
        <v>80932</v>
      </c>
      <c r="K239" s="6">
        <v>47863</v>
      </c>
      <c r="L239" s="6">
        <v>10008</v>
      </c>
      <c r="M239" s="5">
        <v>435</v>
      </c>
      <c r="N239" s="6">
        <v>63963</v>
      </c>
      <c r="O239" s="6">
        <v>203201</v>
      </c>
    </row>
    <row r="240" spans="1:15" ht="11.25" customHeight="1" x14ac:dyDescent="0.2">
      <c r="A240" s="292"/>
      <c r="B240" s="3" t="s">
        <v>9</v>
      </c>
      <c r="C240" s="2" t="s">
        <v>11</v>
      </c>
      <c r="D240" s="5">
        <v>185</v>
      </c>
      <c r="E240" s="5">
        <v>111</v>
      </c>
      <c r="F240" s="5">
        <v>28</v>
      </c>
      <c r="G240" s="5">
        <v>1</v>
      </c>
      <c r="H240" s="5">
        <v>163</v>
      </c>
      <c r="I240" s="5">
        <v>488</v>
      </c>
      <c r="J240" s="6">
        <v>78081</v>
      </c>
      <c r="K240" s="6">
        <v>46849</v>
      </c>
      <c r="L240" s="6">
        <v>11818</v>
      </c>
      <c r="M240" s="5">
        <v>422</v>
      </c>
      <c r="N240" s="6">
        <v>68796</v>
      </c>
      <c r="O240" s="6">
        <v>205966</v>
      </c>
    </row>
    <row r="241" spans="1:15" ht="11.25" customHeight="1" x14ac:dyDescent="0.2">
      <c r="A241" s="292"/>
      <c r="B241" s="3" t="s">
        <v>12</v>
      </c>
      <c r="C241" s="2" t="s">
        <v>10</v>
      </c>
      <c r="D241" s="6">
        <v>1261</v>
      </c>
      <c r="E241" s="5">
        <v>661</v>
      </c>
      <c r="F241" s="5">
        <v>142</v>
      </c>
      <c r="G241" s="5">
        <v>52</v>
      </c>
      <c r="H241" s="6">
        <v>1458</v>
      </c>
      <c r="I241" s="6">
        <v>3574</v>
      </c>
      <c r="J241" s="6">
        <v>545810</v>
      </c>
      <c r="K241" s="6">
        <v>286107</v>
      </c>
      <c r="L241" s="6">
        <v>61463</v>
      </c>
      <c r="M241" s="6">
        <v>22508</v>
      </c>
      <c r="N241" s="6">
        <v>631080</v>
      </c>
      <c r="O241" s="6">
        <v>1546968</v>
      </c>
    </row>
    <row r="242" spans="1:15" ht="11.25" customHeight="1" x14ac:dyDescent="0.2">
      <c r="A242" s="292"/>
      <c r="B242" s="3" t="s">
        <v>12</v>
      </c>
      <c r="C242" s="2" t="s">
        <v>11</v>
      </c>
      <c r="D242" s="6">
        <v>1189</v>
      </c>
      <c r="E242" s="5">
        <v>714</v>
      </c>
      <c r="F242" s="5">
        <v>115</v>
      </c>
      <c r="G242" s="5">
        <v>40</v>
      </c>
      <c r="H242" s="6">
        <v>1357</v>
      </c>
      <c r="I242" s="6">
        <v>3415</v>
      </c>
      <c r="J242" s="6">
        <v>501762</v>
      </c>
      <c r="K242" s="6">
        <v>301311</v>
      </c>
      <c r="L242" s="6">
        <v>48530</v>
      </c>
      <c r="M242" s="6">
        <v>16880</v>
      </c>
      <c r="N242" s="6">
        <v>572659</v>
      </c>
      <c r="O242" s="6">
        <v>1441142</v>
      </c>
    </row>
    <row r="243" spans="1:15" ht="11.25" customHeight="1" x14ac:dyDescent="0.2">
      <c r="A243" s="292"/>
      <c r="B243" s="3" t="s">
        <v>13</v>
      </c>
      <c r="C243" s="2" t="s">
        <v>10</v>
      </c>
      <c r="D243" s="6">
        <v>2323</v>
      </c>
      <c r="E243" s="6">
        <v>2051</v>
      </c>
      <c r="F243" s="5">
        <v>479</v>
      </c>
      <c r="G243" s="5">
        <v>107</v>
      </c>
      <c r="H243" s="6">
        <v>4472</v>
      </c>
      <c r="I243" s="6">
        <v>9432</v>
      </c>
      <c r="J243" s="6">
        <v>660022</v>
      </c>
      <c r="K243" s="6">
        <v>582740</v>
      </c>
      <c r="L243" s="6">
        <v>136096</v>
      </c>
      <c r="M243" s="6">
        <v>30401</v>
      </c>
      <c r="N243" s="6">
        <v>1270606</v>
      </c>
      <c r="O243" s="6">
        <v>2679865</v>
      </c>
    </row>
    <row r="244" spans="1:15" ht="11.25" customHeight="1" x14ac:dyDescent="0.2">
      <c r="A244" s="292"/>
      <c r="B244" s="3" t="s">
        <v>13</v>
      </c>
      <c r="C244" s="2" t="s">
        <v>11</v>
      </c>
      <c r="D244" s="6">
        <v>2205</v>
      </c>
      <c r="E244" s="6">
        <v>2001</v>
      </c>
      <c r="F244" s="5">
        <v>367</v>
      </c>
      <c r="G244" s="5">
        <v>100</v>
      </c>
      <c r="H244" s="6">
        <v>4244</v>
      </c>
      <c r="I244" s="6">
        <v>8917</v>
      </c>
      <c r="J244" s="6">
        <v>660192</v>
      </c>
      <c r="K244" s="6">
        <v>599113</v>
      </c>
      <c r="L244" s="6">
        <v>109882</v>
      </c>
      <c r="M244" s="6">
        <v>29941</v>
      </c>
      <c r="N244" s="6">
        <v>1270682</v>
      </c>
      <c r="O244" s="6">
        <v>2669810</v>
      </c>
    </row>
    <row r="245" spans="1:15" ht="11.25" customHeight="1" x14ac:dyDescent="0.2">
      <c r="A245" s="292"/>
      <c r="B245" s="3" t="s">
        <v>14</v>
      </c>
      <c r="C245" s="2" t="s">
        <v>10</v>
      </c>
      <c r="D245" s="5">
        <v>374</v>
      </c>
      <c r="E245" s="5">
        <v>516</v>
      </c>
      <c r="F245" s="5">
        <v>119</v>
      </c>
      <c r="G245" s="5">
        <v>26</v>
      </c>
      <c r="H245" s="5">
        <v>680</v>
      </c>
      <c r="I245" s="6">
        <v>1715</v>
      </c>
      <c r="J245" s="6">
        <v>36513</v>
      </c>
      <c r="K245" s="6">
        <v>50377</v>
      </c>
      <c r="L245" s="6">
        <v>11618</v>
      </c>
      <c r="M245" s="6">
        <v>2538</v>
      </c>
      <c r="N245" s="6">
        <v>66388</v>
      </c>
      <c r="O245" s="6">
        <v>167434</v>
      </c>
    </row>
    <row r="246" spans="1:15" ht="11.25" customHeight="1" x14ac:dyDescent="0.2">
      <c r="A246" s="292"/>
      <c r="B246" s="3" t="s">
        <v>14</v>
      </c>
      <c r="C246" s="2" t="s">
        <v>11</v>
      </c>
      <c r="D246" s="5">
        <v>323</v>
      </c>
      <c r="E246" s="5">
        <v>455</v>
      </c>
      <c r="F246" s="5">
        <v>147</v>
      </c>
      <c r="G246" s="5">
        <v>20</v>
      </c>
      <c r="H246" s="5">
        <v>715</v>
      </c>
      <c r="I246" s="6">
        <v>1660</v>
      </c>
      <c r="J246" s="6">
        <v>57420</v>
      </c>
      <c r="K246" s="6">
        <v>80886</v>
      </c>
      <c r="L246" s="6">
        <v>26132</v>
      </c>
      <c r="M246" s="6">
        <v>3555</v>
      </c>
      <c r="N246" s="6">
        <v>127106</v>
      </c>
      <c r="O246" s="6">
        <v>295099</v>
      </c>
    </row>
    <row r="247" spans="1:15" ht="11.25" customHeight="1" x14ac:dyDescent="0.2">
      <c r="A247" s="292"/>
      <c r="B247" s="3" t="s">
        <v>15</v>
      </c>
      <c r="C247" s="2" t="s">
        <v>10</v>
      </c>
      <c r="D247" s="6">
        <v>6518</v>
      </c>
      <c r="E247" s="6">
        <v>8445</v>
      </c>
      <c r="F247" s="6">
        <v>1319</v>
      </c>
      <c r="G247" s="5">
        <v>442</v>
      </c>
      <c r="H247" s="6">
        <v>9766</v>
      </c>
      <c r="I247" s="6">
        <v>26490</v>
      </c>
      <c r="J247" s="6">
        <v>582797</v>
      </c>
      <c r="K247" s="6">
        <v>755096</v>
      </c>
      <c r="L247" s="6">
        <v>117936</v>
      </c>
      <c r="M247" s="6">
        <v>39521</v>
      </c>
      <c r="N247" s="6">
        <v>873211</v>
      </c>
      <c r="O247" s="6">
        <v>2368561</v>
      </c>
    </row>
    <row r="248" spans="1:15" ht="11.25" customHeight="1" x14ac:dyDescent="0.2">
      <c r="A248" s="292"/>
      <c r="B248" s="3" t="s">
        <v>16</v>
      </c>
      <c r="C248" s="2" t="s">
        <v>11</v>
      </c>
      <c r="D248" s="6">
        <v>6414</v>
      </c>
      <c r="E248" s="6">
        <v>7498</v>
      </c>
      <c r="F248" s="6">
        <v>1446</v>
      </c>
      <c r="G248" s="5">
        <v>337</v>
      </c>
      <c r="H248" s="6">
        <v>11062</v>
      </c>
      <c r="I248" s="6">
        <v>26757</v>
      </c>
      <c r="J248" s="6">
        <v>1144816</v>
      </c>
      <c r="K248" s="6">
        <v>1338296</v>
      </c>
      <c r="L248" s="6">
        <v>258092</v>
      </c>
      <c r="M248" s="6">
        <v>60150</v>
      </c>
      <c r="N248" s="6">
        <v>1974424</v>
      </c>
      <c r="O248" s="6">
        <v>4775778</v>
      </c>
    </row>
    <row r="249" spans="1:15" ht="11.25" customHeight="1" x14ac:dyDescent="0.2">
      <c r="A249" s="292"/>
      <c r="B249" s="3" t="s">
        <v>17</v>
      </c>
      <c r="C249" s="2" t="s">
        <v>10</v>
      </c>
      <c r="D249" s="6">
        <v>1359</v>
      </c>
      <c r="E249" s="6">
        <v>2798</v>
      </c>
      <c r="F249" s="5">
        <v>281</v>
      </c>
      <c r="G249" s="5">
        <v>88</v>
      </c>
      <c r="H249" s="6">
        <v>3083</v>
      </c>
      <c r="I249" s="6">
        <v>7609</v>
      </c>
      <c r="J249" s="6">
        <v>217262</v>
      </c>
      <c r="K249" s="6">
        <v>447314</v>
      </c>
      <c r="L249" s="6">
        <v>44923</v>
      </c>
      <c r="M249" s="6">
        <v>14068</v>
      </c>
      <c r="N249" s="6">
        <v>492877</v>
      </c>
      <c r="O249" s="6">
        <v>1216444</v>
      </c>
    </row>
    <row r="250" spans="1:15" ht="11.25" customHeight="1" x14ac:dyDescent="0.2">
      <c r="A250" s="292"/>
      <c r="B250" s="3" t="s">
        <v>18</v>
      </c>
      <c r="C250" s="2" t="s">
        <v>11</v>
      </c>
      <c r="D250" s="6">
        <v>3421</v>
      </c>
      <c r="E250" s="6">
        <v>6660</v>
      </c>
      <c r="F250" s="5">
        <v>746</v>
      </c>
      <c r="G250" s="5">
        <v>189</v>
      </c>
      <c r="H250" s="6">
        <v>7425</v>
      </c>
      <c r="I250" s="6">
        <v>18441</v>
      </c>
      <c r="J250" s="6">
        <v>677260</v>
      </c>
      <c r="K250" s="6">
        <v>1318489</v>
      </c>
      <c r="L250" s="6">
        <v>147687</v>
      </c>
      <c r="M250" s="6">
        <v>37417</v>
      </c>
      <c r="N250" s="6">
        <v>1469937</v>
      </c>
      <c r="O250" s="6">
        <v>3650790</v>
      </c>
    </row>
    <row r="251" spans="1:15" ht="11.25" customHeight="1" x14ac:dyDescent="0.2">
      <c r="A251" s="293"/>
      <c r="B251" s="290" t="s">
        <v>7</v>
      </c>
      <c r="C251" s="290"/>
      <c r="D251" s="6">
        <v>25758</v>
      </c>
      <c r="E251" s="6">
        <v>32020</v>
      </c>
      <c r="F251" s="6">
        <v>5212</v>
      </c>
      <c r="G251" s="6">
        <v>1403</v>
      </c>
      <c r="H251" s="6">
        <v>44572</v>
      </c>
      <c r="I251" s="10">
        <v>108965</v>
      </c>
      <c r="J251" s="6">
        <v>5242867</v>
      </c>
      <c r="K251" s="6">
        <v>5854441</v>
      </c>
      <c r="L251" s="6">
        <v>984185</v>
      </c>
      <c r="M251" s="6">
        <v>257836</v>
      </c>
      <c r="N251" s="6">
        <v>8881729</v>
      </c>
      <c r="O251" s="12">
        <v>21221058</v>
      </c>
    </row>
    <row r="252" spans="1:15" ht="11.25" customHeight="1" x14ac:dyDescent="0.2">
      <c r="A252" s="291" t="s">
        <v>37</v>
      </c>
      <c r="B252" s="3" t="s">
        <v>9</v>
      </c>
      <c r="C252" s="2" t="s">
        <v>10</v>
      </c>
      <c r="D252" s="4"/>
      <c r="E252" s="4"/>
      <c r="F252" s="5">
        <v>34</v>
      </c>
      <c r="G252" s="4"/>
      <c r="H252" s="5">
        <v>24</v>
      </c>
      <c r="I252" s="5">
        <v>58</v>
      </c>
      <c r="J252" s="4"/>
      <c r="K252" s="4"/>
      <c r="L252" s="6">
        <v>14794</v>
      </c>
      <c r="M252" s="4"/>
      <c r="N252" s="6">
        <v>10443</v>
      </c>
      <c r="O252" s="6">
        <v>25237</v>
      </c>
    </row>
    <row r="253" spans="1:15" ht="11.25" customHeight="1" x14ac:dyDescent="0.2">
      <c r="A253" s="292"/>
      <c r="B253" s="3" t="s">
        <v>9</v>
      </c>
      <c r="C253" s="2" t="s">
        <v>11</v>
      </c>
      <c r="D253" s="4"/>
      <c r="E253" s="4"/>
      <c r="F253" s="5">
        <v>21</v>
      </c>
      <c r="G253" s="4"/>
      <c r="H253" s="5">
        <v>20</v>
      </c>
      <c r="I253" s="5">
        <v>41</v>
      </c>
      <c r="J253" s="4"/>
      <c r="K253" s="4"/>
      <c r="L253" s="6">
        <v>8863</v>
      </c>
      <c r="M253" s="4"/>
      <c r="N253" s="6">
        <v>8441</v>
      </c>
      <c r="O253" s="6">
        <v>17304</v>
      </c>
    </row>
    <row r="254" spans="1:15" ht="11.25" customHeight="1" x14ac:dyDescent="0.2">
      <c r="A254" s="292"/>
      <c r="B254" s="3" t="s">
        <v>12</v>
      </c>
      <c r="C254" s="2" t="s">
        <v>10</v>
      </c>
      <c r="D254" s="5">
        <v>2</v>
      </c>
      <c r="E254" s="5">
        <v>2</v>
      </c>
      <c r="F254" s="5">
        <v>298</v>
      </c>
      <c r="G254" s="5">
        <v>9</v>
      </c>
      <c r="H254" s="5">
        <v>337</v>
      </c>
      <c r="I254" s="5">
        <v>648</v>
      </c>
      <c r="J254" s="5">
        <v>866</v>
      </c>
      <c r="K254" s="5">
        <v>866</v>
      </c>
      <c r="L254" s="6">
        <v>128986</v>
      </c>
      <c r="M254" s="6">
        <v>3896</v>
      </c>
      <c r="N254" s="6">
        <v>145867</v>
      </c>
      <c r="O254" s="6">
        <v>280481</v>
      </c>
    </row>
    <row r="255" spans="1:15" ht="11.25" customHeight="1" x14ac:dyDescent="0.2">
      <c r="A255" s="292"/>
      <c r="B255" s="3" t="s">
        <v>12</v>
      </c>
      <c r="C255" s="2" t="s">
        <v>11</v>
      </c>
      <c r="D255" s="5">
        <v>1</v>
      </c>
      <c r="E255" s="5">
        <v>2</v>
      </c>
      <c r="F255" s="5">
        <v>255</v>
      </c>
      <c r="G255" s="5">
        <v>5</v>
      </c>
      <c r="H255" s="5">
        <v>313</v>
      </c>
      <c r="I255" s="5">
        <v>576</v>
      </c>
      <c r="J255" s="5">
        <v>422</v>
      </c>
      <c r="K255" s="5">
        <v>844</v>
      </c>
      <c r="L255" s="6">
        <v>107611</v>
      </c>
      <c r="M255" s="6">
        <v>2110</v>
      </c>
      <c r="N255" s="6">
        <v>132087</v>
      </c>
      <c r="O255" s="6">
        <v>243074</v>
      </c>
    </row>
    <row r="256" spans="1:15" ht="11.25" customHeight="1" x14ac:dyDescent="0.2">
      <c r="A256" s="292"/>
      <c r="B256" s="3" t="s">
        <v>13</v>
      </c>
      <c r="C256" s="2" t="s">
        <v>10</v>
      </c>
      <c r="D256" s="5">
        <v>6</v>
      </c>
      <c r="E256" s="5">
        <v>10</v>
      </c>
      <c r="F256" s="5">
        <v>589</v>
      </c>
      <c r="G256" s="5">
        <v>9</v>
      </c>
      <c r="H256" s="6">
        <v>1548</v>
      </c>
      <c r="I256" s="6">
        <v>2162</v>
      </c>
      <c r="J256" s="6">
        <v>1705</v>
      </c>
      <c r="K256" s="6">
        <v>2841</v>
      </c>
      <c r="L256" s="6">
        <v>167350</v>
      </c>
      <c r="M256" s="6">
        <v>2557</v>
      </c>
      <c r="N256" s="6">
        <v>439825</v>
      </c>
      <c r="O256" s="6">
        <v>614278</v>
      </c>
    </row>
    <row r="257" spans="1:15" ht="11.25" customHeight="1" x14ac:dyDescent="0.2">
      <c r="A257" s="292"/>
      <c r="B257" s="3" t="s">
        <v>13</v>
      </c>
      <c r="C257" s="2" t="s">
        <v>11</v>
      </c>
      <c r="D257" s="5">
        <v>4</v>
      </c>
      <c r="E257" s="5">
        <v>7</v>
      </c>
      <c r="F257" s="5">
        <v>593</v>
      </c>
      <c r="G257" s="5">
        <v>11</v>
      </c>
      <c r="H257" s="6">
        <v>1410</v>
      </c>
      <c r="I257" s="6">
        <v>2025</v>
      </c>
      <c r="J257" s="6">
        <v>1198</v>
      </c>
      <c r="K257" s="6">
        <v>2096</v>
      </c>
      <c r="L257" s="6">
        <v>177548</v>
      </c>
      <c r="M257" s="6">
        <v>3293</v>
      </c>
      <c r="N257" s="6">
        <v>422164</v>
      </c>
      <c r="O257" s="6">
        <v>606299</v>
      </c>
    </row>
    <row r="258" spans="1:15" ht="11.25" customHeight="1" x14ac:dyDescent="0.2">
      <c r="A258" s="292"/>
      <c r="B258" s="3" t="s">
        <v>14</v>
      </c>
      <c r="C258" s="2" t="s">
        <v>10</v>
      </c>
      <c r="D258" s="4"/>
      <c r="E258" s="5">
        <v>3</v>
      </c>
      <c r="F258" s="5">
        <v>122</v>
      </c>
      <c r="G258" s="4"/>
      <c r="H258" s="5">
        <v>250</v>
      </c>
      <c r="I258" s="5">
        <v>375</v>
      </c>
      <c r="J258" s="4"/>
      <c r="K258" s="5">
        <v>293</v>
      </c>
      <c r="L258" s="6">
        <v>11911</v>
      </c>
      <c r="M258" s="4"/>
      <c r="N258" s="6">
        <v>24407</v>
      </c>
      <c r="O258" s="6">
        <v>36611</v>
      </c>
    </row>
    <row r="259" spans="1:15" ht="11.25" customHeight="1" x14ac:dyDescent="0.2">
      <c r="A259" s="292"/>
      <c r="B259" s="3" t="s">
        <v>14</v>
      </c>
      <c r="C259" s="2" t="s">
        <v>11</v>
      </c>
      <c r="D259" s="5">
        <v>1</v>
      </c>
      <c r="E259" s="5">
        <v>1</v>
      </c>
      <c r="F259" s="5">
        <v>63</v>
      </c>
      <c r="G259" s="4"/>
      <c r="H259" s="5">
        <v>196</v>
      </c>
      <c r="I259" s="5">
        <v>261</v>
      </c>
      <c r="J259" s="5">
        <v>178</v>
      </c>
      <c r="K259" s="5">
        <v>178</v>
      </c>
      <c r="L259" s="6">
        <v>11200</v>
      </c>
      <c r="M259" s="4"/>
      <c r="N259" s="6">
        <v>34843</v>
      </c>
      <c r="O259" s="6">
        <v>46399</v>
      </c>
    </row>
    <row r="260" spans="1:15" ht="11.25" customHeight="1" x14ac:dyDescent="0.2">
      <c r="A260" s="292"/>
      <c r="B260" s="3" t="s">
        <v>15</v>
      </c>
      <c r="C260" s="2" t="s">
        <v>10</v>
      </c>
      <c r="D260" s="5">
        <v>6</v>
      </c>
      <c r="E260" s="5">
        <v>69</v>
      </c>
      <c r="F260" s="6">
        <v>1972</v>
      </c>
      <c r="G260" s="5">
        <v>24</v>
      </c>
      <c r="H260" s="6">
        <v>3261</v>
      </c>
      <c r="I260" s="6">
        <v>5332</v>
      </c>
      <c r="J260" s="5">
        <v>536</v>
      </c>
      <c r="K260" s="6">
        <v>6170</v>
      </c>
      <c r="L260" s="6">
        <v>176323</v>
      </c>
      <c r="M260" s="6">
        <v>2146</v>
      </c>
      <c r="N260" s="6">
        <v>291577</v>
      </c>
      <c r="O260" s="6">
        <v>476752</v>
      </c>
    </row>
    <row r="261" spans="1:15" ht="11.25" customHeight="1" x14ac:dyDescent="0.2">
      <c r="A261" s="292"/>
      <c r="B261" s="3" t="s">
        <v>16</v>
      </c>
      <c r="C261" s="2" t="s">
        <v>11</v>
      </c>
      <c r="D261" s="5">
        <v>11</v>
      </c>
      <c r="E261" s="5">
        <v>33</v>
      </c>
      <c r="F261" s="6">
        <v>2003</v>
      </c>
      <c r="G261" s="5">
        <v>27</v>
      </c>
      <c r="H261" s="6">
        <v>2930</v>
      </c>
      <c r="I261" s="6">
        <v>5004</v>
      </c>
      <c r="J261" s="6">
        <v>1963</v>
      </c>
      <c r="K261" s="6">
        <v>5890</v>
      </c>
      <c r="L261" s="6">
        <v>357510</v>
      </c>
      <c r="M261" s="6">
        <v>4819</v>
      </c>
      <c r="N261" s="6">
        <v>522967</v>
      </c>
      <c r="O261" s="6">
        <v>893149</v>
      </c>
    </row>
    <row r="262" spans="1:15" ht="11.25" customHeight="1" x14ac:dyDescent="0.2">
      <c r="A262" s="292"/>
      <c r="B262" s="3" t="s">
        <v>17</v>
      </c>
      <c r="C262" s="2" t="s">
        <v>10</v>
      </c>
      <c r="D262" s="4"/>
      <c r="E262" s="5">
        <v>10</v>
      </c>
      <c r="F262" s="5">
        <v>718</v>
      </c>
      <c r="G262" s="5">
        <v>2</v>
      </c>
      <c r="H262" s="6">
        <v>1206</v>
      </c>
      <c r="I262" s="6">
        <v>1936</v>
      </c>
      <c r="J262" s="4"/>
      <c r="K262" s="6">
        <v>1599</v>
      </c>
      <c r="L262" s="6">
        <v>114786</v>
      </c>
      <c r="M262" s="5">
        <v>320</v>
      </c>
      <c r="N262" s="6">
        <v>192802</v>
      </c>
      <c r="O262" s="6">
        <v>309507</v>
      </c>
    </row>
    <row r="263" spans="1:15" ht="11.25" customHeight="1" x14ac:dyDescent="0.2">
      <c r="A263" s="292"/>
      <c r="B263" s="3" t="s">
        <v>18</v>
      </c>
      <c r="C263" s="2" t="s">
        <v>11</v>
      </c>
      <c r="D263" s="5">
        <v>5</v>
      </c>
      <c r="E263" s="5">
        <v>9</v>
      </c>
      <c r="F263" s="6">
        <v>1676</v>
      </c>
      <c r="G263" s="5">
        <v>5</v>
      </c>
      <c r="H263" s="6">
        <v>3139</v>
      </c>
      <c r="I263" s="6">
        <v>4834</v>
      </c>
      <c r="J263" s="5">
        <v>990</v>
      </c>
      <c r="K263" s="6">
        <v>1782</v>
      </c>
      <c r="L263" s="6">
        <v>331800</v>
      </c>
      <c r="M263" s="5">
        <v>990</v>
      </c>
      <c r="N263" s="6">
        <v>621432</v>
      </c>
      <c r="O263" s="6">
        <v>956994</v>
      </c>
    </row>
    <row r="264" spans="1:15" ht="11.25" customHeight="1" x14ac:dyDescent="0.2">
      <c r="A264" s="293"/>
      <c r="B264" s="290" t="s">
        <v>7</v>
      </c>
      <c r="C264" s="290"/>
      <c r="D264" s="5">
        <v>36</v>
      </c>
      <c r="E264" s="5">
        <v>146</v>
      </c>
      <c r="F264" s="6">
        <v>8344</v>
      </c>
      <c r="G264" s="5">
        <v>92</v>
      </c>
      <c r="H264" s="6">
        <v>14634</v>
      </c>
      <c r="I264" s="10">
        <v>23252</v>
      </c>
      <c r="J264" s="6">
        <v>7858</v>
      </c>
      <c r="K264" s="6">
        <v>22559</v>
      </c>
      <c r="L264" s="6">
        <v>1608682</v>
      </c>
      <c r="M264" s="6">
        <v>20131</v>
      </c>
      <c r="N264" s="6">
        <v>2846855</v>
      </c>
      <c r="O264" s="12">
        <v>4506085</v>
      </c>
    </row>
    <row r="265" spans="1:15" ht="11.25" customHeight="1" x14ac:dyDescent="0.2">
      <c r="A265" s="291" t="s">
        <v>38</v>
      </c>
      <c r="B265" s="3" t="s">
        <v>9</v>
      </c>
      <c r="C265" s="2" t="s">
        <v>10</v>
      </c>
      <c r="D265" s="4"/>
      <c r="E265" s="5">
        <v>14</v>
      </c>
      <c r="F265" s="5">
        <v>5</v>
      </c>
      <c r="G265" s="4"/>
      <c r="H265" s="4"/>
      <c r="I265" s="5">
        <v>19</v>
      </c>
      <c r="J265" s="4"/>
      <c r="K265" s="6">
        <v>6092</v>
      </c>
      <c r="L265" s="6">
        <v>2176</v>
      </c>
      <c r="M265" s="4"/>
      <c r="N265" s="4"/>
      <c r="O265" s="6">
        <v>8268</v>
      </c>
    </row>
    <row r="266" spans="1:15" ht="11.25" customHeight="1" x14ac:dyDescent="0.2">
      <c r="A266" s="292"/>
      <c r="B266" s="3" t="s">
        <v>9</v>
      </c>
      <c r="C266" s="2" t="s">
        <v>11</v>
      </c>
      <c r="D266" s="4"/>
      <c r="E266" s="5">
        <v>19</v>
      </c>
      <c r="F266" s="5">
        <v>6</v>
      </c>
      <c r="G266" s="4"/>
      <c r="H266" s="4"/>
      <c r="I266" s="5">
        <v>25</v>
      </c>
      <c r="J266" s="4"/>
      <c r="K266" s="6">
        <v>8019</v>
      </c>
      <c r="L266" s="6">
        <v>2532</v>
      </c>
      <c r="M266" s="4"/>
      <c r="N266" s="4"/>
      <c r="O266" s="6">
        <v>10551</v>
      </c>
    </row>
    <row r="267" spans="1:15" ht="11.25" customHeight="1" x14ac:dyDescent="0.2">
      <c r="A267" s="292"/>
      <c r="B267" s="3" t="s">
        <v>12</v>
      </c>
      <c r="C267" s="2" t="s">
        <v>10</v>
      </c>
      <c r="D267" s="5">
        <v>7</v>
      </c>
      <c r="E267" s="5">
        <v>375</v>
      </c>
      <c r="F267" s="5">
        <v>64</v>
      </c>
      <c r="G267" s="4"/>
      <c r="H267" s="4"/>
      <c r="I267" s="5">
        <v>446</v>
      </c>
      <c r="J267" s="6">
        <v>3030</v>
      </c>
      <c r="K267" s="6">
        <v>162315</v>
      </c>
      <c r="L267" s="6">
        <v>27702</v>
      </c>
      <c r="M267" s="4"/>
      <c r="N267" s="4"/>
      <c r="O267" s="6">
        <v>193047</v>
      </c>
    </row>
    <row r="268" spans="1:15" ht="11.25" customHeight="1" x14ac:dyDescent="0.2">
      <c r="A268" s="292"/>
      <c r="B268" s="3" t="s">
        <v>12</v>
      </c>
      <c r="C268" s="2" t="s">
        <v>11</v>
      </c>
      <c r="D268" s="5">
        <v>5</v>
      </c>
      <c r="E268" s="5">
        <v>363</v>
      </c>
      <c r="F268" s="5">
        <v>57</v>
      </c>
      <c r="G268" s="5">
        <v>1</v>
      </c>
      <c r="H268" s="4"/>
      <c r="I268" s="5">
        <v>426</v>
      </c>
      <c r="J268" s="6">
        <v>2110</v>
      </c>
      <c r="K268" s="6">
        <v>153187</v>
      </c>
      <c r="L268" s="6">
        <v>24054</v>
      </c>
      <c r="M268" s="5">
        <v>422</v>
      </c>
      <c r="N268" s="4"/>
      <c r="O268" s="6">
        <v>179773</v>
      </c>
    </row>
    <row r="269" spans="1:15" ht="11.25" customHeight="1" x14ac:dyDescent="0.2">
      <c r="A269" s="292"/>
      <c r="B269" s="3" t="s">
        <v>13</v>
      </c>
      <c r="C269" s="2" t="s">
        <v>10</v>
      </c>
      <c r="D269" s="5">
        <v>12</v>
      </c>
      <c r="E269" s="6">
        <v>1657</v>
      </c>
      <c r="F269" s="5">
        <v>215</v>
      </c>
      <c r="G269" s="5">
        <v>3</v>
      </c>
      <c r="H269" s="5">
        <v>2</v>
      </c>
      <c r="I269" s="6">
        <v>1889</v>
      </c>
      <c r="J269" s="6">
        <v>3409</v>
      </c>
      <c r="K269" s="6">
        <v>470795</v>
      </c>
      <c r="L269" s="6">
        <v>61087</v>
      </c>
      <c r="M269" s="5">
        <v>852</v>
      </c>
      <c r="N269" s="5">
        <v>568</v>
      </c>
      <c r="O269" s="6">
        <v>536711</v>
      </c>
    </row>
    <row r="270" spans="1:15" ht="11.25" customHeight="1" x14ac:dyDescent="0.2">
      <c r="A270" s="292"/>
      <c r="B270" s="3" t="s">
        <v>13</v>
      </c>
      <c r="C270" s="2" t="s">
        <v>11</v>
      </c>
      <c r="D270" s="5">
        <v>18</v>
      </c>
      <c r="E270" s="6">
        <v>1563</v>
      </c>
      <c r="F270" s="5">
        <v>186</v>
      </c>
      <c r="G270" s="5">
        <v>2</v>
      </c>
      <c r="H270" s="5">
        <v>1</v>
      </c>
      <c r="I270" s="6">
        <v>1770</v>
      </c>
      <c r="J270" s="6">
        <v>5389</v>
      </c>
      <c r="K270" s="6">
        <v>467973</v>
      </c>
      <c r="L270" s="6">
        <v>55690</v>
      </c>
      <c r="M270" s="5">
        <v>599</v>
      </c>
      <c r="N270" s="5">
        <v>299</v>
      </c>
      <c r="O270" s="6">
        <v>529950</v>
      </c>
    </row>
    <row r="271" spans="1:15" ht="11.25" customHeight="1" x14ac:dyDescent="0.2">
      <c r="A271" s="292"/>
      <c r="B271" s="3" t="s">
        <v>14</v>
      </c>
      <c r="C271" s="2" t="s">
        <v>10</v>
      </c>
      <c r="D271" s="5">
        <v>5</v>
      </c>
      <c r="E271" s="5">
        <v>304</v>
      </c>
      <c r="F271" s="5">
        <v>46</v>
      </c>
      <c r="G271" s="5">
        <v>1</v>
      </c>
      <c r="H271" s="5">
        <v>2</v>
      </c>
      <c r="I271" s="5">
        <v>358</v>
      </c>
      <c r="J271" s="5">
        <v>488</v>
      </c>
      <c r="K271" s="6">
        <v>29679</v>
      </c>
      <c r="L271" s="6">
        <v>4491</v>
      </c>
      <c r="M271" s="5">
        <v>98</v>
      </c>
      <c r="N271" s="5">
        <v>195</v>
      </c>
      <c r="O271" s="6">
        <v>34951</v>
      </c>
    </row>
    <row r="272" spans="1:15" ht="11.25" customHeight="1" x14ac:dyDescent="0.2">
      <c r="A272" s="292"/>
      <c r="B272" s="3" t="s">
        <v>14</v>
      </c>
      <c r="C272" s="2" t="s">
        <v>11</v>
      </c>
      <c r="D272" s="5">
        <v>4</v>
      </c>
      <c r="E272" s="5">
        <v>207</v>
      </c>
      <c r="F272" s="5">
        <v>24</v>
      </c>
      <c r="G272" s="5">
        <v>1</v>
      </c>
      <c r="H272" s="4"/>
      <c r="I272" s="5">
        <v>236</v>
      </c>
      <c r="J272" s="5">
        <v>711</v>
      </c>
      <c r="K272" s="6">
        <v>36799</v>
      </c>
      <c r="L272" s="6">
        <v>4267</v>
      </c>
      <c r="M272" s="5">
        <v>178</v>
      </c>
      <c r="N272" s="4"/>
      <c r="O272" s="6">
        <v>41955</v>
      </c>
    </row>
    <row r="273" spans="1:15" ht="11.25" customHeight="1" x14ac:dyDescent="0.2">
      <c r="A273" s="292"/>
      <c r="B273" s="3" t="s">
        <v>15</v>
      </c>
      <c r="C273" s="2" t="s">
        <v>10</v>
      </c>
      <c r="D273" s="5">
        <v>115</v>
      </c>
      <c r="E273" s="6">
        <v>4729</v>
      </c>
      <c r="F273" s="5">
        <v>570</v>
      </c>
      <c r="G273" s="5">
        <v>41</v>
      </c>
      <c r="H273" s="5">
        <v>6</v>
      </c>
      <c r="I273" s="6">
        <v>5461</v>
      </c>
      <c r="J273" s="6">
        <v>10283</v>
      </c>
      <c r="K273" s="6">
        <v>422836</v>
      </c>
      <c r="L273" s="6">
        <v>50966</v>
      </c>
      <c r="M273" s="6">
        <v>3666</v>
      </c>
      <c r="N273" s="5">
        <v>536</v>
      </c>
      <c r="O273" s="6">
        <v>488287</v>
      </c>
    </row>
    <row r="274" spans="1:15" ht="11.25" customHeight="1" x14ac:dyDescent="0.2">
      <c r="A274" s="292"/>
      <c r="B274" s="3" t="s">
        <v>16</v>
      </c>
      <c r="C274" s="2" t="s">
        <v>11</v>
      </c>
      <c r="D274" s="5">
        <v>63</v>
      </c>
      <c r="E274" s="6">
        <v>4192</v>
      </c>
      <c r="F274" s="5">
        <v>465</v>
      </c>
      <c r="G274" s="5">
        <v>16</v>
      </c>
      <c r="H274" s="5">
        <v>12</v>
      </c>
      <c r="I274" s="6">
        <v>4748</v>
      </c>
      <c r="J274" s="6">
        <v>11245</v>
      </c>
      <c r="K274" s="6">
        <v>748218</v>
      </c>
      <c r="L274" s="6">
        <v>82996</v>
      </c>
      <c r="M274" s="6">
        <v>2856</v>
      </c>
      <c r="N274" s="6">
        <v>2142</v>
      </c>
      <c r="O274" s="6">
        <v>847457</v>
      </c>
    </row>
    <row r="275" spans="1:15" ht="11.25" customHeight="1" x14ac:dyDescent="0.2">
      <c r="A275" s="292"/>
      <c r="B275" s="3" t="s">
        <v>17</v>
      </c>
      <c r="C275" s="2" t="s">
        <v>10</v>
      </c>
      <c r="D275" s="5">
        <v>8</v>
      </c>
      <c r="E275" s="6">
        <v>1429</v>
      </c>
      <c r="F275" s="5">
        <v>118</v>
      </c>
      <c r="G275" s="5">
        <v>2</v>
      </c>
      <c r="H275" s="5">
        <v>3</v>
      </c>
      <c r="I275" s="6">
        <v>1560</v>
      </c>
      <c r="J275" s="6">
        <v>1279</v>
      </c>
      <c r="K275" s="6">
        <v>228453</v>
      </c>
      <c r="L275" s="6">
        <v>18865</v>
      </c>
      <c r="M275" s="5">
        <v>320</v>
      </c>
      <c r="N275" s="5">
        <v>480</v>
      </c>
      <c r="O275" s="6">
        <v>249397</v>
      </c>
    </row>
    <row r="276" spans="1:15" ht="11.25" customHeight="1" x14ac:dyDescent="0.2">
      <c r="A276" s="292"/>
      <c r="B276" s="3" t="s">
        <v>18</v>
      </c>
      <c r="C276" s="2" t="s">
        <v>11</v>
      </c>
      <c r="D276" s="5">
        <v>22</v>
      </c>
      <c r="E276" s="6">
        <v>3314</v>
      </c>
      <c r="F276" s="5">
        <v>240</v>
      </c>
      <c r="G276" s="5">
        <v>11</v>
      </c>
      <c r="H276" s="5">
        <v>8</v>
      </c>
      <c r="I276" s="6">
        <v>3595</v>
      </c>
      <c r="J276" s="6">
        <v>4355</v>
      </c>
      <c r="K276" s="6">
        <v>656077</v>
      </c>
      <c r="L276" s="6">
        <v>47513</v>
      </c>
      <c r="M276" s="6">
        <v>2178</v>
      </c>
      <c r="N276" s="6">
        <v>1584</v>
      </c>
      <c r="O276" s="6">
        <v>711707</v>
      </c>
    </row>
    <row r="277" spans="1:15" ht="11.25" customHeight="1" x14ac:dyDescent="0.2">
      <c r="A277" s="293"/>
      <c r="B277" s="290" t="s">
        <v>7</v>
      </c>
      <c r="C277" s="290"/>
      <c r="D277" s="5">
        <v>259</v>
      </c>
      <c r="E277" s="6">
        <v>18166</v>
      </c>
      <c r="F277" s="6">
        <v>1996</v>
      </c>
      <c r="G277" s="5">
        <v>78</v>
      </c>
      <c r="H277" s="5">
        <v>34</v>
      </c>
      <c r="I277" s="10">
        <v>20533</v>
      </c>
      <c r="J277" s="6">
        <v>42299</v>
      </c>
      <c r="K277" s="6">
        <v>3390443</v>
      </c>
      <c r="L277" s="6">
        <v>382339</v>
      </c>
      <c r="M277" s="6">
        <v>11169</v>
      </c>
      <c r="N277" s="6">
        <v>5804</v>
      </c>
      <c r="O277" s="12">
        <v>3832054</v>
      </c>
    </row>
    <row r="278" spans="1:15" ht="11.25" customHeight="1" x14ac:dyDescent="0.2">
      <c r="A278" s="291" t="s">
        <v>39</v>
      </c>
      <c r="B278" s="3" t="s">
        <v>9</v>
      </c>
      <c r="C278" s="2" t="s">
        <v>10</v>
      </c>
      <c r="D278" s="5">
        <v>1</v>
      </c>
      <c r="E278" s="5">
        <v>2</v>
      </c>
      <c r="F278" s="5">
        <v>44</v>
      </c>
      <c r="G278" s="5">
        <v>7</v>
      </c>
      <c r="H278" s="4"/>
      <c r="I278" s="5">
        <v>54</v>
      </c>
      <c r="J278" s="5">
        <v>435</v>
      </c>
      <c r="K278" s="5">
        <v>870</v>
      </c>
      <c r="L278" s="6">
        <v>19145</v>
      </c>
      <c r="M278" s="6">
        <v>3046</v>
      </c>
      <c r="N278" s="4"/>
      <c r="O278" s="6">
        <v>23496</v>
      </c>
    </row>
    <row r="279" spans="1:15" ht="11.25" customHeight="1" x14ac:dyDescent="0.2">
      <c r="A279" s="292"/>
      <c r="B279" s="3" t="s">
        <v>9</v>
      </c>
      <c r="C279" s="2" t="s">
        <v>11</v>
      </c>
      <c r="D279" s="5">
        <v>2</v>
      </c>
      <c r="E279" s="5">
        <v>4</v>
      </c>
      <c r="F279" s="5">
        <v>27</v>
      </c>
      <c r="G279" s="5">
        <v>16</v>
      </c>
      <c r="H279" s="4"/>
      <c r="I279" s="5">
        <v>49</v>
      </c>
      <c r="J279" s="5">
        <v>844</v>
      </c>
      <c r="K279" s="6">
        <v>1688</v>
      </c>
      <c r="L279" s="6">
        <v>11396</v>
      </c>
      <c r="M279" s="6">
        <v>6753</v>
      </c>
      <c r="N279" s="4"/>
      <c r="O279" s="6">
        <v>20681</v>
      </c>
    </row>
    <row r="280" spans="1:15" ht="11.25" customHeight="1" x14ac:dyDescent="0.2">
      <c r="A280" s="292"/>
      <c r="B280" s="3" t="s">
        <v>12</v>
      </c>
      <c r="C280" s="2" t="s">
        <v>10</v>
      </c>
      <c r="D280" s="5">
        <v>16</v>
      </c>
      <c r="E280" s="5">
        <v>9</v>
      </c>
      <c r="F280" s="5">
        <v>280</v>
      </c>
      <c r="G280" s="5">
        <v>277</v>
      </c>
      <c r="H280" s="5">
        <v>34</v>
      </c>
      <c r="I280" s="5">
        <v>616</v>
      </c>
      <c r="J280" s="6">
        <v>6925</v>
      </c>
      <c r="K280" s="6">
        <v>3896</v>
      </c>
      <c r="L280" s="6">
        <v>121195</v>
      </c>
      <c r="M280" s="6">
        <v>119896</v>
      </c>
      <c r="N280" s="6">
        <v>14717</v>
      </c>
      <c r="O280" s="6">
        <v>266629</v>
      </c>
    </row>
    <row r="281" spans="1:15" ht="11.25" customHeight="1" x14ac:dyDescent="0.2">
      <c r="A281" s="292"/>
      <c r="B281" s="3" t="s">
        <v>12</v>
      </c>
      <c r="C281" s="2" t="s">
        <v>11</v>
      </c>
      <c r="D281" s="5">
        <v>14</v>
      </c>
      <c r="E281" s="5">
        <v>10</v>
      </c>
      <c r="F281" s="5">
        <v>283</v>
      </c>
      <c r="G281" s="5">
        <v>254</v>
      </c>
      <c r="H281" s="5">
        <v>19</v>
      </c>
      <c r="I281" s="5">
        <v>580</v>
      </c>
      <c r="J281" s="6">
        <v>5908</v>
      </c>
      <c r="K281" s="6">
        <v>4220</v>
      </c>
      <c r="L281" s="6">
        <v>119427</v>
      </c>
      <c r="M281" s="6">
        <v>107189</v>
      </c>
      <c r="N281" s="6">
        <v>8018</v>
      </c>
      <c r="O281" s="6">
        <v>244762</v>
      </c>
    </row>
    <row r="282" spans="1:15" ht="11.25" customHeight="1" x14ac:dyDescent="0.2">
      <c r="A282" s="292"/>
      <c r="B282" s="3" t="s">
        <v>13</v>
      </c>
      <c r="C282" s="2" t="s">
        <v>10</v>
      </c>
      <c r="D282" s="5">
        <v>29</v>
      </c>
      <c r="E282" s="5">
        <v>16</v>
      </c>
      <c r="F282" s="6">
        <v>1095</v>
      </c>
      <c r="G282" s="5">
        <v>823</v>
      </c>
      <c r="H282" s="5">
        <v>155</v>
      </c>
      <c r="I282" s="6">
        <v>2118</v>
      </c>
      <c r="J282" s="6">
        <v>8240</v>
      </c>
      <c r="K282" s="6">
        <v>4546</v>
      </c>
      <c r="L282" s="6">
        <v>311117</v>
      </c>
      <c r="M282" s="6">
        <v>233835</v>
      </c>
      <c r="N282" s="6">
        <v>44039</v>
      </c>
      <c r="O282" s="6">
        <v>601777</v>
      </c>
    </row>
    <row r="283" spans="1:15" ht="11.25" customHeight="1" x14ac:dyDescent="0.2">
      <c r="A283" s="292"/>
      <c r="B283" s="3" t="s">
        <v>13</v>
      </c>
      <c r="C283" s="2" t="s">
        <v>11</v>
      </c>
      <c r="D283" s="5">
        <v>24</v>
      </c>
      <c r="E283" s="5">
        <v>19</v>
      </c>
      <c r="F283" s="5">
        <v>998</v>
      </c>
      <c r="G283" s="5">
        <v>814</v>
      </c>
      <c r="H283" s="5">
        <v>130</v>
      </c>
      <c r="I283" s="6">
        <v>1985</v>
      </c>
      <c r="J283" s="6">
        <v>7186</v>
      </c>
      <c r="K283" s="6">
        <v>5689</v>
      </c>
      <c r="L283" s="6">
        <v>298808</v>
      </c>
      <c r="M283" s="6">
        <v>243717</v>
      </c>
      <c r="N283" s="6">
        <v>38923</v>
      </c>
      <c r="O283" s="6">
        <v>594323</v>
      </c>
    </row>
    <row r="284" spans="1:15" ht="11.25" customHeight="1" x14ac:dyDescent="0.2">
      <c r="A284" s="292"/>
      <c r="B284" s="3" t="s">
        <v>14</v>
      </c>
      <c r="C284" s="2" t="s">
        <v>10</v>
      </c>
      <c r="D284" s="5">
        <v>1</v>
      </c>
      <c r="E284" s="5">
        <v>1</v>
      </c>
      <c r="F284" s="5">
        <v>166</v>
      </c>
      <c r="G284" s="5">
        <v>151</v>
      </c>
      <c r="H284" s="5">
        <v>23</v>
      </c>
      <c r="I284" s="5">
        <v>342</v>
      </c>
      <c r="J284" s="5">
        <v>98</v>
      </c>
      <c r="K284" s="5">
        <v>98</v>
      </c>
      <c r="L284" s="6">
        <v>16206</v>
      </c>
      <c r="M284" s="6">
        <v>14742</v>
      </c>
      <c r="N284" s="6">
        <v>2245</v>
      </c>
      <c r="O284" s="6">
        <v>33389</v>
      </c>
    </row>
    <row r="285" spans="1:15" ht="11.25" customHeight="1" x14ac:dyDescent="0.2">
      <c r="A285" s="292"/>
      <c r="B285" s="3" t="s">
        <v>14</v>
      </c>
      <c r="C285" s="2" t="s">
        <v>11</v>
      </c>
      <c r="D285" s="4"/>
      <c r="E285" s="5">
        <v>7</v>
      </c>
      <c r="F285" s="5">
        <v>87</v>
      </c>
      <c r="G285" s="5">
        <v>87</v>
      </c>
      <c r="H285" s="5">
        <v>15</v>
      </c>
      <c r="I285" s="5">
        <v>196</v>
      </c>
      <c r="J285" s="4"/>
      <c r="K285" s="6">
        <v>1244</v>
      </c>
      <c r="L285" s="6">
        <v>15466</v>
      </c>
      <c r="M285" s="6">
        <v>15466</v>
      </c>
      <c r="N285" s="6">
        <v>2667</v>
      </c>
      <c r="O285" s="6">
        <v>34843</v>
      </c>
    </row>
    <row r="286" spans="1:15" ht="11.25" customHeight="1" x14ac:dyDescent="0.2">
      <c r="A286" s="292"/>
      <c r="B286" s="3" t="s">
        <v>15</v>
      </c>
      <c r="C286" s="2" t="s">
        <v>10</v>
      </c>
      <c r="D286" s="5">
        <v>114</v>
      </c>
      <c r="E286" s="5">
        <v>199</v>
      </c>
      <c r="F286" s="6">
        <v>2784</v>
      </c>
      <c r="G286" s="6">
        <v>2217</v>
      </c>
      <c r="H286" s="5">
        <v>254</v>
      </c>
      <c r="I286" s="6">
        <v>5568</v>
      </c>
      <c r="J286" s="6">
        <v>10193</v>
      </c>
      <c r="K286" s="6">
        <v>17793</v>
      </c>
      <c r="L286" s="6">
        <v>248927</v>
      </c>
      <c r="M286" s="6">
        <v>198229</v>
      </c>
      <c r="N286" s="6">
        <v>22711</v>
      </c>
      <c r="O286" s="6">
        <v>497853</v>
      </c>
    </row>
    <row r="287" spans="1:15" ht="11.25" customHeight="1" x14ac:dyDescent="0.2">
      <c r="A287" s="292"/>
      <c r="B287" s="3" t="s">
        <v>16</v>
      </c>
      <c r="C287" s="2" t="s">
        <v>11</v>
      </c>
      <c r="D287" s="5">
        <v>86</v>
      </c>
      <c r="E287" s="5">
        <v>87</v>
      </c>
      <c r="F287" s="6">
        <v>2558</v>
      </c>
      <c r="G287" s="6">
        <v>1791</v>
      </c>
      <c r="H287" s="5">
        <v>212</v>
      </c>
      <c r="I287" s="6">
        <v>4734</v>
      </c>
      <c r="J287" s="6">
        <v>15350</v>
      </c>
      <c r="K287" s="6">
        <v>15528</v>
      </c>
      <c r="L287" s="6">
        <v>456570</v>
      </c>
      <c r="M287" s="6">
        <v>319670</v>
      </c>
      <c r="N287" s="6">
        <v>37839</v>
      </c>
      <c r="O287" s="6">
        <v>844957</v>
      </c>
    </row>
    <row r="288" spans="1:15" ht="11.25" customHeight="1" x14ac:dyDescent="0.2">
      <c r="A288" s="292"/>
      <c r="B288" s="3" t="s">
        <v>17</v>
      </c>
      <c r="C288" s="2" t="s">
        <v>10</v>
      </c>
      <c r="D288" s="5">
        <v>5</v>
      </c>
      <c r="E288" s="5">
        <v>58</v>
      </c>
      <c r="F288" s="5">
        <v>941</v>
      </c>
      <c r="G288" s="5">
        <v>583</v>
      </c>
      <c r="H288" s="5">
        <v>80</v>
      </c>
      <c r="I288" s="6">
        <v>1667</v>
      </c>
      <c r="J288" s="5">
        <v>799</v>
      </c>
      <c r="K288" s="6">
        <v>9272</v>
      </c>
      <c r="L288" s="6">
        <v>150437</v>
      </c>
      <c r="M288" s="6">
        <v>93204</v>
      </c>
      <c r="N288" s="6">
        <v>12790</v>
      </c>
      <c r="O288" s="6">
        <v>266502</v>
      </c>
    </row>
    <row r="289" spans="1:15" ht="11.25" customHeight="1" x14ac:dyDescent="0.2">
      <c r="A289" s="292"/>
      <c r="B289" s="3" t="s">
        <v>18</v>
      </c>
      <c r="C289" s="2" t="s">
        <v>11</v>
      </c>
      <c r="D289" s="5">
        <v>21</v>
      </c>
      <c r="E289" s="5">
        <v>25</v>
      </c>
      <c r="F289" s="6">
        <v>2071</v>
      </c>
      <c r="G289" s="6">
        <v>1324</v>
      </c>
      <c r="H289" s="5">
        <v>173</v>
      </c>
      <c r="I289" s="6">
        <v>3614</v>
      </c>
      <c r="J289" s="6">
        <v>4157</v>
      </c>
      <c r="K289" s="6">
        <v>4949</v>
      </c>
      <c r="L289" s="6">
        <v>409999</v>
      </c>
      <c r="M289" s="6">
        <v>262114</v>
      </c>
      <c r="N289" s="6">
        <v>34249</v>
      </c>
      <c r="O289" s="6">
        <v>715468</v>
      </c>
    </row>
    <row r="290" spans="1:15" ht="11.25" customHeight="1" x14ac:dyDescent="0.2">
      <c r="A290" s="293"/>
      <c r="B290" s="290" t="s">
        <v>7</v>
      </c>
      <c r="C290" s="290"/>
      <c r="D290" s="5">
        <v>313</v>
      </c>
      <c r="E290" s="5">
        <v>437</v>
      </c>
      <c r="F290" s="6">
        <v>11334</v>
      </c>
      <c r="G290" s="6">
        <v>8344</v>
      </c>
      <c r="H290" s="6">
        <v>1095</v>
      </c>
      <c r="I290" s="10">
        <v>21523</v>
      </c>
      <c r="J290" s="6">
        <v>60135</v>
      </c>
      <c r="K290" s="6">
        <v>69793</v>
      </c>
      <c r="L290" s="6">
        <v>2178693</v>
      </c>
      <c r="M290" s="6">
        <v>1617861</v>
      </c>
      <c r="N290" s="6">
        <v>218198</v>
      </c>
      <c r="O290" s="12">
        <v>4144680</v>
      </c>
    </row>
    <row r="291" spans="1:15" ht="11.25" customHeight="1" x14ac:dyDescent="0.2">
      <c r="A291" s="291" t="s">
        <v>40</v>
      </c>
      <c r="B291" s="3" t="s">
        <v>9</v>
      </c>
      <c r="C291" s="2" t="s">
        <v>10</v>
      </c>
      <c r="D291" s="4"/>
      <c r="E291" s="4"/>
      <c r="F291" s="5">
        <v>28</v>
      </c>
      <c r="G291" s="5">
        <v>3</v>
      </c>
      <c r="H291" s="4"/>
      <c r="I291" s="5">
        <v>31</v>
      </c>
      <c r="J291" s="4"/>
      <c r="K291" s="4"/>
      <c r="L291" s="6">
        <v>13316</v>
      </c>
      <c r="M291" s="6">
        <v>1427</v>
      </c>
      <c r="N291" s="4"/>
      <c r="O291" s="6">
        <v>14743</v>
      </c>
    </row>
    <row r="292" spans="1:15" ht="11.25" customHeight="1" x14ac:dyDescent="0.2">
      <c r="A292" s="292"/>
      <c r="B292" s="3" t="s">
        <v>9</v>
      </c>
      <c r="C292" s="2" t="s">
        <v>11</v>
      </c>
      <c r="D292" s="5">
        <v>1</v>
      </c>
      <c r="E292" s="4"/>
      <c r="F292" s="5">
        <v>35</v>
      </c>
      <c r="G292" s="5">
        <v>4</v>
      </c>
      <c r="H292" s="4"/>
      <c r="I292" s="5">
        <v>40</v>
      </c>
      <c r="J292" s="5">
        <v>461</v>
      </c>
      <c r="K292" s="4"/>
      <c r="L292" s="6">
        <v>16146</v>
      </c>
      <c r="M292" s="6">
        <v>1845</v>
      </c>
      <c r="N292" s="4"/>
      <c r="O292" s="6">
        <v>18452</v>
      </c>
    </row>
    <row r="293" spans="1:15" ht="11.25" customHeight="1" x14ac:dyDescent="0.2">
      <c r="A293" s="292"/>
      <c r="B293" s="3" t="s">
        <v>12</v>
      </c>
      <c r="C293" s="2" t="s">
        <v>10</v>
      </c>
      <c r="D293" s="5">
        <v>9</v>
      </c>
      <c r="E293" s="5">
        <v>2</v>
      </c>
      <c r="F293" s="5">
        <v>211</v>
      </c>
      <c r="G293" s="5">
        <v>74</v>
      </c>
      <c r="H293" s="5">
        <v>3</v>
      </c>
      <c r="I293" s="5">
        <v>299</v>
      </c>
      <c r="J293" s="6">
        <v>4258</v>
      </c>
      <c r="K293" s="5">
        <v>946</v>
      </c>
      <c r="L293" s="6">
        <v>99823</v>
      </c>
      <c r="M293" s="6">
        <v>35009</v>
      </c>
      <c r="N293" s="6">
        <v>1419</v>
      </c>
      <c r="O293" s="6">
        <v>141455</v>
      </c>
    </row>
    <row r="294" spans="1:15" ht="11.25" customHeight="1" x14ac:dyDescent="0.2">
      <c r="A294" s="292"/>
      <c r="B294" s="3" t="s">
        <v>12</v>
      </c>
      <c r="C294" s="2" t="s">
        <v>11</v>
      </c>
      <c r="D294" s="5">
        <v>16</v>
      </c>
      <c r="E294" s="5">
        <v>5</v>
      </c>
      <c r="F294" s="5">
        <v>202</v>
      </c>
      <c r="G294" s="5">
        <v>50</v>
      </c>
      <c r="H294" s="5">
        <v>3</v>
      </c>
      <c r="I294" s="5">
        <v>276</v>
      </c>
      <c r="J294" s="6">
        <v>7380</v>
      </c>
      <c r="K294" s="6">
        <v>2306</v>
      </c>
      <c r="L294" s="6">
        <v>93173</v>
      </c>
      <c r="M294" s="6">
        <v>23063</v>
      </c>
      <c r="N294" s="6">
        <v>1384</v>
      </c>
      <c r="O294" s="6">
        <v>127306</v>
      </c>
    </row>
    <row r="295" spans="1:15" ht="11.25" customHeight="1" x14ac:dyDescent="0.2">
      <c r="A295" s="292"/>
      <c r="B295" s="3" t="s">
        <v>13</v>
      </c>
      <c r="C295" s="2" t="s">
        <v>10</v>
      </c>
      <c r="D295" s="5">
        <v>31</v>
      </c>
      <c r="E295" s="5">
        <v>3</v>
      </c>
      <c r="F295" s="5">
        <v>792</v>
      </c>
      <c r="G295" s="5">
        <v>266</v>
      </c>
      <c r="H295" s="5">
        <v>7</v>
      </c>
      <c r="I295" s="6">
        <v>1099</v>
      </c>
      <c r="J295" s="6">
        <v>9627</v>
      </c>
      <c r="K295" s="5">
        <v>932</v>
      </c>
      <c r="L295" s="6">
        <v>245954</v>
      </c>
      <c r="M295" s="6">
        <v>82606</v>
      </c>
      <c r="N295" s="6">
        <v>2174</v>
      </c>
      <c r="O295" s="6">
        <v>341293</v>
      </c>
    </row>
    <row r="296" spans="1:15" ht="11.25" customHeight="1" x14ac:dyDescent="0.2">
      <c r="A296" s="292"/>
      <c r="B296" s="3" t="s">
        <v>13</v>
      </c>
      <c r="C296" s="2" t="s">
        <v>11</v>
      </c>
      <c r="D296" s="5">
        <v>15</v>
      </c>
      <c r="E296" s="5">
        <v>1</v>
      </c>
      <c r="F296" s="5">
        <v>732</v>
      </c>
      <c r="G296" s="5">
        <v>282</v>
      </c>
      <c r="H296" s="5">
        <v>15</v>
      </c>
      <c r="I296" s="6">
        <v>1045</v>
      </c>
      <c r="J296" s="6">
        <v>4909</v>
      </c>
      <c r="K296" s="5">
        <v>327</v>
      </c>
      <c r="L296" s="6">
        <v>239548</v>
      </c>
      <c r="M296" s="6">
        <v>92285</v>
      </c>
      <c r="N296" s="6">
        <v>4909</v>
      </c>
      <c r="O296" s="6">
        <v>341978</v>
      </c>
    </row>
    <row r="297" spans="1:15" ht="11.25" customHeight="1" x14ac:dyDescent="0.2">
      <c r="A297" s="292"/>
      <c r="B297" s="3" t="s">
        <v>14</v>
      </c>
      <c r="C297" s="2" t="s">
        <v>10</v>
      </c>
      <c r="D297" s="5">
        <v>5</v>
      </c>
      <c r="E297" s="5">
        <v>2</v>
      </c>
      <c r="F297" s="5">
        <v>140</v>
      </c>
      <c r="G297" s="5">
        <v>54</v>
      </c>
      <c r="H297" s="4"/>
      <c r="I297" s="5">
        <v>201</v>
      </c>
      <c r="J297" s="5">
        <v>534</v>
      </c>
      <c r="K297" s="5">
        <v>213</v>
      </c>
      <c r="L297" s="6">
        <v>14939</v>
      </c>
      <c r="M297" s="6">
        <v>5762</v>
      </c>
      <c r="N297" s="4"/>
      <c r="O297" s="6">
        <v>21448</v>
      </c>
    </row>
    <row r="298" spans="1:15" ht="11.25" customHeight="1" x14ac:dyDescent="0.2">
      <c r="A298" s="292"/>
      <c r="B298" s="3" t="s">
        <v>14</v>
      </c>
      <c r="C298" s="2" t="s">
        <v>11</v>
      </c>
      <c r="D298" s="5">
        <v>4</v>
      </c>
      <c r="E298" s="5">
        <v>1</v>
      </c>
      <c r="F298" s="5">
        <v>76</v>
      </c>
      <c r="G298" s="5">
        <v>34</v>
      </c>
      <c r="H298" s="4"/>
      <c r="I298" s="5">
        <v>115</v>
      </c>
      <c r="J298" s="5">
        <v>777</v>
      </c>
      <c r="K298" s="5">
        <v>194</v>
      </c>
      <c r="L298" s="6">
        <v>14767</v>
      </c>
      <c r="M298" s="6">
        <v>6606</v>
      </c>
      <c r="N298" s="4"/>
      <c r="O298" s="6">
        <v>22344</v>
      </c>
    </row>
    <row r="299" spans="1:15" ht="11.25" customHeight="1" x14ac:dyDescent="0.2">
      <c r="A299" s="292"/>
      <c r="B299" s="3" t="s">
        <v>15</v>
      </c>
      <c r="C299" s="2" t="s">
        <v>10</v>
      </c>
      <c r="D299" s="5">
        <v>128</v>
      </c>
      <c r="E299" s="5">
        <v>115</v>
      </c>
      <c r="F299" s="6">
        <v>2595</v>
      </c>
      <c r="G299" s="6">
        <v>1209</v>
      </c>
      <c r="H299" s="5">
        <v>40</v>
      </c>
      <c r="I299" s="6">
        <v>4087</v>
      </c>
      <c r="J299" s="6">
        <v>12509</v>
      </c>
      <c r="K299" s="6">
        <v>11239</v>
      </c>
      <c r="L299" s="6">
        <v>253606</v>
      </c>
      <c r="M299" s="6">
        <v>118154</v>
      </c>
      <c r="N299" s="6">
        <v>3909</v>
      </c>
      <c r="O299" s="6">
        <v>399417</v>
      </c>
    </row>
    <row r="300" spans="1:15" ht="11.25" customHeight="1" x14ac:dyDescent="0.2">
      <c r="A300" s="292"/>
      <c r="B300" s="3" t="s">
        <v>16</v>
      </c>
      <c r="C300" s="2" t="s">
        <v>11</v>
      </c>
      <c r="D300" s="5">
        <v>120</v>
      </c>
      <c r="E300" s="5">
        <v>47</v>
      </c>
      <c r="F300" s="6">
        <v>1972</v>
      </c>
      <c r="G300" s="5">
        <v>877</v>
      </c>
      <c r="H300" s="5">
        <v>29</v>
      </c>
      <c r="I300" s="6">
        <v>3045</v>
      </c>
      <c r="J300" s="6">
        <v>23410</v>
      </c>
      <c r="K300" s="6">
        <v>9169</v>
      </c>
      <c r="L300" s="6">
        <v>384710</v>
      </c>
      <c r="M300" s="6">
        <v>171091</v>
      </c>
      <c r="N300" s="6">
        <v>5658</v>
      </c>
      <c r="O300" s="6">
        <v>594038</v>
      </c>
    </row>
    <row r="301" spans="1:15" ht="11.25" customHeight="1" x14ac:dyDescent="0.2">
      <c r="A301" s="292"/>
      <c r="B301" s="3" t="s">
        <v>17</v>
      </c>
      <c r="C301" s="2" t="s">
        <v>10</v>
      </c>
      <c r="D301" s="5">
        <v>4</v>
      </c>
      <c r="E301" s="5">
        <v>10</v>
      </c>
      <c r="F301" s="5">
        <v>828</v>
      </c>
      <c r="G301" s="5">
        <v>382</v>
      </c>
      <c r="H301" s="5">
        <v>5</v>
      </c>
      <c r="I301" s="6">
        <v>1229</v>
      </c>
      <c r="J301" s="5">
        <v>699</v>
      </c>
      <c r="K301" s="6">
        <v>1747</v>
      </c>
      <c r="L301" s="6">
        <v>144682</v>
      </c>
      <c r="M301" s="6">
        <v>66750</v>
      </c>
      <c r="N301" s="5">
        <v>874</v>
      </c>
      <c r="O301" s="6">
        <v>214752</v>
      </c>
    </row>
    <row r="302" spans="1:15" ht="11.25" customHeight="1" x14ac:dyDescent="0.2">
      <c r="A302" s="292"/>
      <c r="B302" s="3" t="s">
        <v>18</v>
      </c>
      <c r="C302" s="2" t="s">
        <v>11</v>
      </c>
      <c r="D302" s="5">
        <v>13</v>
      </c>
      <c r="E302" s="5">
        <v>16</v>
      </c>
      <c r="F302" s="6">
        <v>1779</v>
      </c>
      <c r="G302" s="5">
        <v>866</v>
      </c>
      <c r="H302" s="5">
        <v>14</v>
      </c>
      <c r="I302" s="6">
        <v>2688</v>
      </c>
      <c r="J302" s="6">
        <v>2813</v>
      </c>
      <c r="K302" s="6">
        <v>3462</v>
      </c>
      <c r="L302" s="6">
        <v>384945</v>
      </c>
      <c r="M302" s="6">
        <v>187387</v>
      </c>
      <c r="N302" s="6">
        <v>3029</v>
      </c>
      <c r="O302" s="6">
        <v>581636</v>
      </c>
    </row>
    <row r="303" spans="1:15" ht="11.25" customHeight="1" x14ac:dyDescent="0.2">
      <c r="A303" s="293"/>
      <c r="B303" s="290" t="s">
        <v>7</v>
      </c>
      <c r="C303" s="290"/>
      <c r="D303" s="5">
        <v>346</v>
      </c>
      <c r="E303" s="5">
        <v>202</v>
      </c>
      <c r="F303" s="6">
        <v>9390</v>
      </c>
      <c r="G303" s="6">
        <v>4101</v>
      </c>
      <c r="H303" s="5">
        <v>116</v>
      </c>
      <c r="I303" s="10">
        <v>14155</v>
      </c>
      <c r="J303" s="6">
        <v>67377</v>
      </c>
      <c r="K303" s="6">
        <v>30535</v>
      </c>
      <c r="L303" s="6">
        <v>1905609</v>
      </c>
      <c r="M303" s="6">
        <v>791985</v>
      </c>
      <c r="N303" s="6">
        <v>23356</v>
      </c>
      <c r="O303" s="12">
        <v>2818862</v>
      </c>
    </row>
    <row r="304" spans="1:15" ht="11.25" customHeight="1" x14ac:dyDescent="0.2">
      <c r="A304" s="291" t="s">
        <v>41</v>
      </c>
      <c r="B304" s="3" t="s">
        <v>9</v>
      </c>
      <c r="C304" s="2" t="s">
        <v>10</v>
      </c>
      <c r="D304" s="4"/>
      <c r="E304" s="5">
        <v>2</v>
      </c>
      <c r="F304" s="5">
        <v>1</v>
      </c>
      <c r="G304" s="4"/>
      <c r="H304" s="5">
        <v>39</v>
      </c>
      <c r="I304" s="5">
        <v>42</v>
      </c>
      <c r="J304" s="4"/>
      <c r="K304" s="5">
        <v>893</v>
      </c>
      <c r="L304" s="5">
        <v>446</v>
      </c>
      <c r="M304" s="4"/>
      <c r="N304" s="6">
        <v>17411</v>
      </c>
      <c r="O304" s="6">
        <v>18750</v>
      </c>
    </row>
    <row r="305" spans="1:15" ht="11.25" customHeight="1" x14ac:dyDescent="0.2">
      <c r="A305" s="292"/>
      <c r="B305" s="3" t="s">
        <v>9</v>
      </c>
      <c r="C305" s="2" t="s">
        <v>11</v>
      </c>
      <c r="D305" s="5">
        <v>1</v>
      </c>
      <c r="E305" s="4"/>
      <c r="F305" s="5">
        <v>1</v>
      </c>
      <c r="G305" s="4"/>
      <c r="H305" s="5">
        <v>35</v>
      </c>
      <c r="I305" s="5">
        <v>37</v>
      </c>
      <c r="J305" s="5">
        <v>433</v>
      </c>
      <c r="K305" s="4"/>
      <c r="L305" s="5">
        <v>433</v>
      </c>
      <c r="M305" s="4"/>
      <c r="N305" s="6">
        <v>15156</v>
      </c>
      <c r="O305" s="6">
        <v>16022</v>
      </c>
    </row>
    <row r="306" spans="1:15" ht="11.25" customHeight="1" x14ac:dyDescent="0.2">
      <c r="A306" s="292"/>
      <c r="B306" s="3" t="s">
        <v>12</v>
      </c>
      <c r="C306" s="2" t="s">
        <v>10</v>
      </c>
      <c r="D306" s="5">
        <v>4</v>
      </c>
      <c r="E306" s="5">
        <v>8</v>
      </c>
      <c r="F306" s="5">
        <v>86</v>
      </c>
      <c r="G306" s="5">
        <v>1</v>
      </c>
      <c r="H306" s="5">
        <v>319</v>
      </c>
      <c r="I306" s="5">
        <v>418</v>
      </c>
      <c r="J306" s="6">
        <v>1776</v>
      </c>
      <c r="K306" s="6">
        <v>3553</v>
      </c>
      <c r="L306" s="6">
        <v>38192</v>
      </c>
      <c r="M306" s="5">
        <v>444</v>
      </c>
      <c r="N306" s="6">
        <v>141666</v>
      </c>
      <c r="O306" s="6">
        <v>185631</v>
      </c>
    </row>
    <row r="307" spans="1:15" ht="11.25" customHeight="1" x14ac:dyDescent="0.2">
      <c r="A307" s="292"/>
      <c r="B307" s="3" t="s">
        <v>12</v>
      </c>
      <c r="C307" s="2" t="s">
        <v>11</v>
      </c>
      <c r="D307" s="5">
        <v>1</v>
      </c>
      <c r="E307" s="5">
        <v>6</v>
      </c>
      <c r="F307" s="5">
        <v>103</v>
      </c>
      <c r="G307" s="5">
        <v>2</v>
      </c>
      <c r="H307" s="5">
        <v>292</v>
      </c>
      <c r="I307" s="5">
        <v>404</v>
      </c>
      <c r="J307" s="5">
        <v>433</v>
      </c>
      <c r="K307" s="6">
        <v>2598</v>
      </c>
      <c r="L307" s="6">
        <v>44597</v>
      </c>
      <c r="M307" s="5">
        <v>866</v>
      </c>
      <c r="N307" s="6">
        <v>126429</v>
      </c>
      <c r="O307" s="6">
        <v>174923</v>
      </c>
    </row>
    <row r="308" spans="1:15" ht="11.25" customHeight="1" x14ac:dyDescent="0.2">
      <c r="A308" s="292"/>
      <c r="B308" s="3" t="s">
        <v>13</v>
      </c>
      <c r="C308" s="2" t="s">
        <v>10</v>
      </c>
      <c r="D308" s="5">
        <v>2</v>
      </c>
      <c r="E308" s="5">
        <v>8</v>
      </c>
      <c r="F308" s="5">
        <v>277</v>
      </c>
      <c r="G308" s="5">
        <v>4</v>
      </c>
      <c r="H308" s="6">
        <v>1065</v>
      </c>
      <c r="I308" s="6">
        <v>1356</v>
      </c>
      <c r="J308" s="5">
        <v>583</v>
      </c>
      <c r="K308" s="6">
        <v>2332</v>
      </c>
      <c r="L308" s="6">
        <v>80749</v>
      </c>
      <c r="M308" s="6">
        <v>1166</v>
      </c>
      <c r="N308" s="6">
        <v>310460</v>
      </c>
      <c r="O308" s="6">
        <v>395290</v>
      </c>
    </row>
    <row r="309" spans="1:15" ht="11.25" customHeight="1" x14ac:dyDescent="0.2">
      <c r="A309" s="292"/>
      <c r="B309" s="3" t="s">
        <v>13</v>
      </c>
      <c r="C309" s="2" t="s">
        <v>11</v>
      </c>
      <c r="D309" s="5">
        <v>3</v>
      </c>
      <c r="E309" s="5">
        <v>5</v>
      </c>
      <c r="F309" s="5">
        <v>259</v>
      </c>
      <c r="G309" s="5">
        <v>3</v>
      </c>
      <c r="H309" s="5">
        <v>964</v>
      </c>
      <c r="I309" s="6">
        <v>1234</v>
      </c>
      <c r="J309" s="5">
        <v>922</v>
      </c>
      <c r="K309" s="6">
        <v>1536</v>
      </c>
      <c r="L309" s="6">
        <v>79563</v>
      </c>
      <c r="M309" s="5">
        <v>922</v>
      </c>
      <c r="N309" s="6">
        <v>296132</v>
      </c>
      <c r="O309" s="6">
        <v>379075</v>
      </c>
    </row>
    <row r="310" spans="1:15" ht="11.25" customHeight="1" x14ac:dyDescent="0.2">
      <c r="A310" s="292"/>
      <c r="B310" s="3" t="s">
        <v>14</v>
      </c>
      <c r="C310" s="2" t="s">
        <v>10</v>
      </c>
      <c r="D310" s="5">
        <v>1</v>
      </c>
      <c r="E310" s="5">
        <v>1</v>
      </c>
      <c r="F310" s="5">
        <v>50</v>
      </c>
      <c r="G310" s="4"/>
      <c r="H310" s="5">
        <v>229</v>
      </c>
      <c r="I310" s="5">
        <v>281</v>
      </c>
      <c r="J310" s="5">
        <v>100</v>
      </c>
      <c r="K310" s="5">
        <v>100</v>
      </c>
      <c r="L310" s="6">
        <v>5008</v>
      </c>
      <c r="M310" s="4"/>
      <c r="N310" s="6">
        <v>22938</v>
      </c>
      <c r="O310" s="6">
        <v>28146</v>
      </c>
    </row>
    <row r="311" spans="1:15" ht="11.25" customHeight="1" x14ac:dyDescent="0.2">
      <c r="A311" s="292"/>
      <c r="B311" s="3" t="s">
        <v>14</v>
      </c>
      <c r="C311" s="2" t="s">
        <v>11</v>
      </c>
      <c r="D311" s="4"/>
      <c r="E311" s="5">
        <v>2</v>
      </c>
      <c r="F311" s="5">
        <v>37</v>
      </c>
      <c r="G311" s="4"/>
      <c r="H311" s="5">
        <v>165</v>
      </c>
      <c r="I311" s="5">
        <v>204</v>
      </c>
      <c r="J311" s="4"/>
      <c r="K311" s="5">
        <v>365</v>
      </c>
      <c r="L311" s="6">
        <v>6749</v>
      </c>
      <c r="M311" s="4"/>
      <c r="N311" s="6">
        <v>30095</v>
      </c>
      <c r="O311" s="6">
        <v>37209</v>
      </c>
    </row>
    <row r="312" spans="1:15" ht="11.25" customHeight="1" x14ac:dyDescent="0.2">
      <c r="A312" s="292"/>
      <c r="B312" s="3" t="s">
        <v>15</v>
      </c>
      <c r="C312" s="2" t="s">
        <v>10</v>
      </c>
      <c r="D312" s="5">
        <v>37</v>
      </c>
      <c r="E312" s="5">
        <v>68</v>
      </c>
      <c r="F312" s="6">
        <v>1314</v>
      </c>
      <c r="G312" s="5">
        <v>10</v>
      </c>
      <c r="H312" s="6">
        <v>3916</v>
      </c>
      <c r="I312" s="6">
        <v>5345</v>
      </c>
      <c r="J312" s="6">
        <v>3394</v>
      </c>
      <c r="K312" s="6">
        <v>6238</v>
      </c>
      <c r="L312" s="6">
        <v>120544</v>
      </c>
      <c r="M312" s="5">
        <v>917</v>
      </c>
      <c r="N312" s="6">
        <v>359247</v>
      </c>
      <c r="O312" s="6">
        <v>490340</v>
      </c>
    </row>
    <row r="313" spans="1:15" ht="11.25" customHeight="1" x14ac:dyDescent="0.2">
      <c r="A313" s="292"/>
      <c r="B313" s="3" t="s">
        <v>16</v>
      </c>
      <c r="C313" s="2" t="s">
        <v>11</v>
      </c>
      <c r="D313" s="5">
        <v>20</v>
      </c>
      <c r="E313" s="5">
        <v>35</v>
      </c>
      <c r="F313" s="6">
        <v>1033</v>
      </c>
      <c r="G313" s="5">
        <v>8</v>
      </c>
      <c r="H313" s="6">
        <v>2807</v>
      </c>
      <c r="I313" s="6">
        <v>3903</v>
      </c>
      <c r="J313" s="6">
        <v>3663</v>
      </c>
      <c r="K313" s="6">
        <v>6409</v>
      </c>
      <c r="L313" s="6">
        <v>189171</v>
      </c>
      <c r="M313" s="6">
        <v>1465</v>
      </c>
      <c r="N313" s="6">
        <v>514040</v>
      </c>
      <c r="O313" s="6">
        <v>714748</v>
      </c>
    </row>
    <row r="314" spans="1:15" ht="11.25" customHeight="1" x14ac:dyDescent="0.2">
      <c r="A314" s="292"/>
      <c r="B314" s="3" t="s">
        <v>17</v>
      </c>
      <c r="C314" s="2" t="s">
        <v>10</v>
      </c>
      <c r="D314" s="5">
        <v>1</v>
      </c>
      <c r="E314" s="5">
        <v>5</v>
      </c>
      <c r="F314" s="5">
        <v>483</v>
      </c>
      <c r="G314" s="5">
        <v>1</v>
      </c>
      <c r="H314" s="6">
        <v>1382</v>
      </c>
      <c r="I314" s="6">
        <v>1872</v>
      </c>
      <c r="J314" s="5">
        <v>164</v>
      </c>
      <c r="K314" s="5">
        <v>820</v>
      </c>
      <c r="L314" s="6">
        <v>79225</v>
      </c>
      <c r="M314" s="5">
        <v>164</v>
      </c>
      <c r="N314" s="6">
        <v>226684</v>
      </c>
      <c r="O314" s="6">
        <v>307057</v>
      </c>
    </row>
    <row r="315" spans="1:15" ht="11.25" customHeight="1" x14ac:dyDescent="0.2">
      <c r="A315" s="292"/>
      <c r="B315" s="3" t="s">
        <v>18</v>
      </c>
      <c r="C315" s="2" t="s">
        <v>11</v>
      </c>
      <c r="D315" s="5">
        <v>6</v>
      </c>
      <c r="E315" s="5">
        <v>20</v>
      </c>
      <c r="F315" s="5">
        <v>928</v>
      </c>
      <c r="G315" s="5">
        <v>5</v>
      </c>
      <c r="H315" s="6">
        <v>2993</v>
      </c>
      <c r="I315" s="6">
        <v>3952</v>
      </c>
      <c r="J315" s="6">
        <v>1219</v>
      </c>
      <c r="K315" s="6">
        <v>4062</v>
      </c>
      <c r="L315" s="6">
        <v>188494</v>
      </c>
      <c r="M315" s="6">
        <v>1016</v>
      </c>
      <c r="N315" s="6">
        <v>607934</v>
      </c>
      <c r="O315" s="6">
        <v>802725</v>
      </c>
    </row>
    <row r="316" spans="1:15" ht="11.25" customHeight="1" x14ac:dyDescent="0.2">
      <c r="A316" s="293"/>
      <c r="B316" s="290" t="s">
        <v>7</v>
      </c>
      <c r="C316" s="290"/>
      <c r="D316" s="5">
        <v>76</v>
      </c>
      <c r="E316" s="5">
        <v>160</v>
      </c>
      <c r="F316" s="6">
        <v>4572</v>
      </c>
      <c r="G316" s="5">
        <v>34</v>
      </c>
      <c r="H316" s="6">
        <v>14206</v>
      </c>
      <c r="I316" s="10">
        <v>19048</v>
      </c>
      <c r="J316" s="6">
        <v>12687</v>
      </c>
      <c r="K316" s="6">
        <v>28906</v>
      </c>
      <c r="L316" s="6">
        <v>833171</v>
      </c>
      <c r="M316" s="6">
        <v>6960</v>
      </c>
      <c r="N316" s="6">
        <v>2668192</v>
      </c>
      <c r="O316" s="12">
        <v>3549916</v>
      </c>
    </row>
    <row r="317" spans="1:15" ht="11.25" customHeight="1" x14ac:dyDescent="0.2">
      <c r="A317" s="291" t="s">
        <v>42</v>
      </c>
      <c r="B317" s="3" t="s">
        <v>9</v>
      </c>
      <c r="C317" s="2" t="s">
        <v>10</v>
      </c>
      <c r="D317" s="5">
        <v>51</v>
      </c>
      <c r="E317" s="5">
        <v>2</v>
      </c>
      <c r="F317" s="4"/>
      <c r="G317" s="5">
        <v>1</v>
      </c>
      <c r="H317" s="4"/>
      <c r="I317" s="5">
        <v>54</v>
      </c>
      <c r="J317" s="6">
        <v>23678</v>
      </c>
      <c r="K317" s="5">
        <v>929</v>
      </c>
      <c r="L317" s="4"/>
      <c r="M317" s="5">
        <v>464</v>
      </c>
      <c r="N317" s="4"/>
      <c r="O317" s="6">
        <v>25071</v>
      </c>
    </row>
    <row r="318" spans="1:15" ht="11.25" customHeight="1" x14ac:dyDescent="0.2">
      <c r="A318" s="292"/>
      <c r="B318" s="3" t="s">
        <v>9</v>
      </c>
      <c r="C318" s="2" t="s">
        <v>11</v>
      </c>
      <c r="D318" s="5">
        <v>68</v>
      </c>
      <c r="E318" s="5">
        <v>1</v>
      </c>
      <c r="F318" s="4"/>
      <c r="G318" s="5">
        <v>2</v>
      </c>
      <c r="H318" s="4"/>
      <c r="I318" s="5">
        <v>71</v>
      </c>
      <c r="J318" s="6">
        <v>30623</v>
      </c>
      <c r="K318" s="5">
        <v>450</v>
      </c>
      <c r="L318" s="4"/>
      <c r="M318" s="5">
        <v>901</v>
      </c>
      <c r="N318" s="4"/>
      <c r="O318" s="6">
        <v>31974</v>
      </c>
    </row>
    <row r="319" spans="1:15" ht="11.25" customHeight="1" x14ac:dyDescent="0.2">
      <c r="A319" s="292"/>
      <c r="B319" s="3" t="s">
        <v>12</v>
      </c>
      <c r="C319" s="2" t="s">
        <v>10</v>
      </c>
      <c r="D319" s="5">
        <v>362</v>
      </c>
      <c r="E319" s="5">
        <v>10</v>
      </c>
      <c r="F319" s="5">
        <v>6</v>
      </c>
      <c r="G319" s="5">
        <v>11</v>
      </c>
      <c r="H319" s="5">
        <v>3</v>
      </c>
      <c r="I319" s="5">
        <v>392</v>
      </c>
      <c r="J319" s="6">
        <v>167186</v>
      </c>
      <c r="K319" s="6">
        <v>4618</v>
      </c>
      <c r="L319" s="6">
        <v>2771</v>
      </c>
      <c r="M319" s="6">
        <v>5080</v>
      </c>
      <c r="N319" s="6">
        <v>1386</v>
      </c>
      <c r="O319" s="6">
        <v>181041</v>
      </c>
    </row>
    <row r="320" spans="1:15" ht="11.25" customHeight="1" x14ac:dyDescent="0.2">
      <c r="A320" s="292"/>
      <c r="B320" s="3" t="s">
        <v>12</v>
      </c>
      <c r="C320" s="2" t="s">
        <v>11</v>
      </c>
      <c r="D320" s="5">
        <v>331</v>
      </c>
      <c r="E320" s="5">
        <v>2</v>
      </c>
      <c r="F320" s="5">
        <v>6</v>
      </c>
      <c r="G320" s="5">
        <v>4</v>
      </c>
      <c r="H320" s="5">
        <v>1</v>
      </c>
      <c r="I320" s="5">
        <v>344</v>
      </c>
      <c r="J320" s="6">
        <v>149042</v>
      </c>
      <c r="K320" s="5">
        <v>901</v>
      </c>
      <c r="L320" s="6">
        <v>2702</v>
      </c>
      <c r="M320" s="6">
        <v>1801</v>
      </c>
      <c r="N320" s="5">
        <v>450</v>
      </c>
      <c r="O320" s="6">
        <v>154896</v>
      </c>
    </row>
    <row r="321" spans="1:15" ht="11.25" customHeight="1" x14ac:dyDescent="0.2">
      <c r="A321" s="292"/>
      <c r="B321" s="3" t="s">
        <v>13</v>
      </c>
      <c r="C321" s="2" t="s">
        <v>10</v>
      </c>
      <c r="D321" s="6">
        <v>1243</v>
      </c>
      <c r="E321" s="5">
        <v>17</v>
      </c>
      <c r="F321" s="5">
        <v>27</v>
      </c>
      <c r="G321" s="5">
        <v>31</v>
      </c>
      <c r="H321" s="5">
        <v>6</v>
      </c>
      <c r="I321" s="6">
        <v>1324</v>
      </c>
      <c r="J321" s="6">
        <v>376829</v>
      </c>
      <c r="K321" s="6">
        <v>5154</v>
      </c>
      <c r="L321" s="6">
        <v>8185</v>
      </c>
      <c r="M321" s="6">
        <v>9398</v>
      </c>
      <c r="N321" s="6">
        <v>1819</v>
      </c>
      <c r="O321" s="6">
        <v>401385</v>
      </c>
    </row>
    <row r="322" spans="1:15" ht="11.25" customHeight="1" x14ac:dyDescent="0.2">
      <c r="A322" s="292"/>
      <c r="B322" s="3" t="s">
        <v>13</v>
      </c>
      <c r="C322" s="2" t="s">
        <v>11</v>
      </c>
      <c r="D322" s="6">
        <v>1141</v>
      </c>
      <c r="E322" s="5">
        <v>12</v>
      </c>
      <c r="F322" s="5">
        <v>21</v>
      </c>
      <c r="G322" s="5">
        <v>16</v>
      </c>
      <c r="H322" s="5">
        <v>7</v>
      </c>
      <c r="I322" s="6">
        <v>1197</v>
      </c>
      <c r="J322" s="6">
        <v>364512</v>
      </c>
      <c r="K322" s="6">
        <v>3834</v>
      </c>
      <c r="L322" s="6">
        <v>6709</v>
      </c>
      <c r="M322" s="6">
        <v>5111</v>
      </c>
      <c r="N322" s="6">
        <v>2236</v>
      </c>
      <c r="O322" s="6">
        <v>382402</v>
      </c>
    </row>
    <row r="323" spans="1:15" ht="11.25" customHeight="1" x14ac:dyDescent="0.2">
      <c r="A323" s="292"/>
      <c r="B323" s="3" t="s">
        <v>14</v>
      </c>
      <c r="C323" s="2" t="s">
        <v>10</v>
      </c>
      <c r="D323" s="5">
        <v>172</v>
      </c>
      <c r="E323" s="5">
        <v>2</v>
      </c>
      <c r="F323" s="5">
        <v>5</v>
      </c>
      <c r="G323" s="5">
        <v>2</v>
      </c>
      <c r="H323" s="5">
        <v>2</v>
      </c>
      <c r="I323" s="5">
        <v>183</v>
      </c>
      <c r="J323" s="6">
        <v>17917</v>
      </c>
      <c r="K323" s="5">
        <v>208</v>
      </c>
      <c r="L323" s="5">
        <v>521</v>
      </c>
      <c r="M323" s="5">
        <v>208</v>
      </c>
      <c r="N323" s="5">
        <v>208</v>
      </c>
      <c r="O323" s="6">
        <v>19062</v>
      </c>
    </row>
    <row r="324" spans="1:15" ht="11.25" customHeight="1" x14ac:dyDescent="0.2">
      <c r="A324" s="292"/>
      <c r="B324" s="3" t="s">
        <v>14</v>
      </c>
      <c r="C324" s="2" t="s">
        <v>11</v>
      </c>
      <c r="D324" s="5">
        <v>125</v>
      </c>
      <c r="E324" s="5">
        <v>2</v>
      </c>
      <c r="F324" s="5">
        <v>3</v>
      </c>
      <c r="G324" s="5">
        <v>3</v>
      </c>
      <c r="H324" s="4"/>
      <c r="I324" s="5">
        <v>133</v>
      </c>
      <c r="J324" s="6">
        <v>23710</v>
      </c>
      <c r="K324" s="5">
        <v>379</v>
      </c>
      <c r="L324" s="5">
        <v>569</v>
      </c>
      <c r="M324" s="5">
        <v>569</v>
      </c>
      <c r="N324" s="4"/>
      <c r="O324" s="6">
        <v>25227</v>
      </c>
    </row>
    <row r="325" spans="1:15" ht="11.25" customHeight="1" x14ac:dyDescent="0.2">
      <c r="A325" s="292"/>
      <c r="B325" s="3" t="s">
        <v>15</v>
      </c>
      <c r="C325" s="2" t="s">
        <v>10</v>
      </c>
      <c r="D325" s="6">
        <v>4155</v>
      </c>
      <c r="E325" s="5">
        <v>132</v>
      </c>
      <c r="F325" s="5">
        <v>161</v>
      </c>
      <c r="G325" s="5">
        <v>70</v>
      </c>
      <c r="H325" s="5">
        <v>21</v>
      </c>
      <c r="I325" s="6">
        <v>4539</v>
      </c>
      <c r="J325" s="6">
        <v>396404</v>
      </c>
      <c r="K325" s="6">
        <v>12593</v>
      </c>
      <c r="L325" s="6">
        <v>15360</v>
      </c>
      <c r="M325" s="6">
        <v>6678</v>
      </c>
      <c r="N325" s="6">
        <v>2003</v>
      </c>
      <c r="O325" s="6">
        <v>433038</v>
      </c>
    </row>
    <row r="326" spans="1:15" ht="11.25" customHeight="1" x14ac:dyDescent="0.2">
      <c r="A326" s="292"/>
      <c r="B326" s="3" t="s">
        <v>16</v>
      </c>
      <c r="C326" s="2" t="s">
        <v>11</v>
      </c>
      <c r="D326" s="6">
        <v>3221</v>
      </c>
      <c r="E326" s="5">
        <v>70</v>
      </c>
      <c r="F326" s="5">
        <v>110</v>
      </c>
      <c r="G326" s="5">
        <v>58</v>
      </c>
      <c r="H326" s="5">
        <v>22</v>
      </c>
      <c r="I326" s="6">
        <v>3481</v>
      </c>
      <c r="J326" s="6">
        <v>613426</v>
      </c>
      <c r="K326" s="6">
        <v>13331</v>
      </c>
      <c r="L326" s="6">
        <v>20949</v>
      </c>
      <c r="M326" s="6">
        <v>11046</v>
      </c>
      <c r="N326" s="6">
        <v>4190</v>
      </c>
      <c r="O326" s="6">
        <v>662942</v>
      </c>
    </row>
    <row r="327" spans="1:15" ht="11.25" customHeight="1" x14ac:dyDescent="0.2">
      <c r="A327" s="292"/>
      <c r="B327" s="3" t="s">
        <v>17</v>
      </c>
      <c r="C327" s="2" t="s">
        <v>10</v>
      </c>
      <c r="D327" s="6">
        <v>1290</v>
      </c>
      <c r="E327" s="5">
        <v>12</v>
      </c>
      <c r="F327" s="5">
        <v>17</v>
      </c>
      <c r="G327" s="5">
        <v>4</v>
      </c>
      <c r="H327" s="4"/>
      <c r="I327" s="6">
        <v>1323</v>
      </c>
      <c r="J327" s="6">
        <v>220049</v>
      </c>
      <c r="K327" s="6">
        <v>2047</v>
      </c>
      <c r="L327" s="6">
        <v>2900</v>
      </c>
      <c r="M327" s="5">
        <v>682</v>
      </c>
      <c r="N327" s="4"/>
      <c r="O327" s="6">
        <v>225678</v>
      </c>
    </row>
    <row r="328" spans="1:15" ht="11.25" customHeight="1" x14ac:dyDescent="0.2">
      <c r="A328" s="292"/>
      <c r="B328" s="3" t="s">
        <v>18</v>
      </c>
      <c r="C328" s="2" t="s">
        <v>11</v>
      </c>
      <c r="D328" s="6">
        <v>2817</v>
      </c>
      <c r="E328" s="5">
        <v>22</v>
      </c>
      <c r="F328" s="5">
        <v>25</v>
      </c>
      <c r="G328" s="5">
        <v>10</v>
      </c>
      <c r="H328" s="5">
        <v>2</v>
      </c>
      <c r="I328" s="6">
        <v>2876</v>
      </c>
      <c r="J328" s="6">
        <v>595050</v>
      </c>
      <c r="K328" s="6">
        <v>4647</v>
      </c>
      <c r="L328" s="6">
        <v>5281</v>
      </c>
      <c r="M328" s="6">
        <v>2112</v>
      </c>
      <c r="N328" s="5">
        <v>422</v>
      </c>
      <c r="O328" s="6">
        <v>607512</v>
      </c>
    </row>
    <row r="329" spans="1:15" ht="11.25" customHeight="1" x14ac:dyDescent="0.2">
      <c r="A329" s="293"/>
      <c r="B329" s="290" t="s">
        <v>7</v>
      </c>
      <c r="C329" s="290"/>
      <c r="D329" s="6">
        <v>14976</v>
      </c>
      <c r="E329" s="5">
        <v>284</v>
      </c>
      <c r="F329" s="5">
        <v>381</v>
      </c>
      <c r="G329" s="5">
        <v>212</v>
      </c>
      <c r="H329" s="5">
        <v>64</v>
      </c>
      <c r="I329" s="10">
        <v>15917</v>
      </c>
      <c r="J329" s="6">
        <v>2978426</v>
      </c>
      <c r="K329" s="6">
        <v>49091</v>
      </c>
      <c r="L329" s="6">
        <v>65947</v>
      </c>
      <c r="M329" s="6">
        <v>44050</v>
      </c>
      <c r="N329" s="6">
        <v>12714</v>
      </c>
      <c r="O329" s="12">
        <v>3150228</v>
      </c>
    </row>
    <row r="330" spans="1:15" ht="11.25" customHeight="1" x14ac:dyDescent="0.2">
      <c r="A330" s="291" t="s">
        <v>43</v>
      </c>
      <c r="B330" s="3" t="s">
        <v>9</v>
      </c>
      <c r="C330" s="2" t="s">
        <v>10</v>
      </c>
      <c r="D330" s="5">
        <v>171</v>
      </c>
      <c r="E330" s="5">
        <v>3</v>
      </c>
      <c r="F330" s="5">
        <v>20</v>
      </c>
      <c r="G330" s="4"/>
      <c r="H330" s="4"/>
      <c r="I330" s="5">
        <v>194</v>
      </c>
      <c r="J330" s="6">
        <v>74405</v>
      </c>
      <c r="K330" s="6">
        <v>1305</v>
      </c>
      <c r="L330" s="6">
        <v>8702</v>
      </c>
      <c r="M330" s="4"/>
      <c r="N330" s="4"/>
      <c r="O330" s="6">
        <v>84412</v>
      </c>
    </row>
    <row r="331" spans="1:15" ht="11.25" customHeight="1" x14ac:dyDescent="0.2">
      <c r="A331" s="292"/>
      <c r="B331" s="3" t="s">
        <v>9</v>
      </c>
      <c r="C331" s="2" t="s">
        <v>11</v>
      </c>
      <c r="D331" s="5">
        <v>146</v>
      </c>
      <c r="E331" s="5">
        <v>2</v>
      </c>
      <c r="F331" s="5">
        <v>18</v>
      </c>
      <c r="G331" s="4"/>
      <c r="H331" s="4"/>
      <c r="I331" s="5">
        <v>166</v>
      </c>
      <c r="J331" s="6">
        <v>61621</v>
      </c>
      <c r="K331" s="5">
        <v>844</v>
      </c>
      <c r="L331" s="6">
        <v>7597</v>
      </c>
      <c r="M331" s="4"/>
      <c r="N331" s="4"/>
      <c r="O331" s="6">
        <v>70062</v>
      </c>
    </row>
    <row r="332" spans="1:15" ht="11.25" customHeight="1" x14ac:dyDescent="0.2">
      <c r="A332" s="292"/>
      <c r="B332" s="3" t="s">
        <v>12</v>
      </c>
      <c r="C332" s="2" t="s">
        <v>10</v>
      </c>
      <c r="D332" s="6">
        <v>1033</v>
      </c>
      <c r="E332" s="5">
        <v>28</v>
      </c>
      <c r="F332" s="5">
        <v>94</v>
      </c>
      <c r="G332" s="5">
        <v>5</v>
      </c>
      <c r="H332" s="4"/>
      <c r="I332" s="6">
        <v>1160</v>
      </c>
      <c r="J332" s="6">
        <v>447123</v>
      </c>
      <c r="K332" s="6">
        <v>12119</v>
      </c>
      <c r="L332" s="6">
        <v>40687</v>
      </c>
      <c r="M332" s="6">
        <v>2164</v>
      </c>
      <c r="N332" s="4"/>
      <c r="O332" s="6">
        <v>502093</v>
      </c>
    </row>
    <row r="333" spans="1:15" ht="11.25" customHeight="1" x14ac:dyDescent="0.2">
      <c r="A333" s="292"/>
      <c r="B333" s="3" t="s">
        <v>12</v>
      </c>
      <c r="C333" s="2" t="s">
        <v>11</v>
      </c>
      <c r="D333" s="6">
        <v>1016</v>
      </c>
      <c r="E333" s="5">
        <v>27</v>
      </c>
      <c r="F333" s="5">
        <v>113</v>
      </c>
      <c r="G333" s="5">
        <v>7</v>
      </c>
      <c r="H333" s="5">
        <v>1</v>
      </c>
      <c r="I333" s="6">
        <v>1164</v>
      </c>
      <c r="J333" s="6">
        <v>428756</v>
      </c>
      <c r="K333" s="6">
        <v>11394</v>
      </c>
      <c r="L333" s="6">
        <v>47686</v>
      </c>
      <c r="M333" s="6">
        <v>2954</v>
      </c>
      <c r="N333" s="5">
        <v>422</v>
      </c>
      <c r="O333" s="6">
        <v>491212</v>
      </c>
    </row>
    <row r="334" spans="1:15" ht="11.25" customHeight="1" x14ac:dyDescent="0.2">
      <c r="A334" s="292"/>
      <c r="B334" s="3" t="s">
        <v>13</v>
      </c>
      <c r="C334" s="2" t="s">
        <v>10</v>
      </c>
      <c r="D334" s="6">
        <v>3198</v>
      </c>
      <c r="E334" s="5">
        <v>116</v>
      </c>
      <c r="F334" s="5">
        <v>409</v>
      </c>
      <c r="G334" s="5">
        <v>53</v>
      </c>
      <c r="H334" s="5">
        <v>6</v>
      </c>
      <c r="I334" s="6">
        <v>3782</v>
      </c>
      <c r="J334" s="6">
        <v>908631</v>
      </c>
      <c r="K334" s="6">
        <v>32958</v>
      </c>
      <c r="L334" s="6">
        <v>116207</v>
      </c>
      <c r="M334" s="6">
        <v>15059</v>
      </c>
      <c r="N334" s="6">
        <v>1705</v>
      </c>
      <c r="O334" s="6">
        <v>1074560</v>
      </c>
    </row>
    <row r="335" spans="1:15" ht="11.25" customHeight="1" x14ac:dyDescent="0.2">
      <c r="A335" s="292"/>
      <c r="B335" s="3" t="s">
        <v>13</v>
      </c>
      <c r="C335" s="2" t="s">
        <v>11</v>
      </c>
      <c r="D335" s="6">
        <v>2907</v>
      </c>
      <c r="E335" s="5">
        <v>133</v>
      </c>
      <c r="F335" s="5">
        <v>422</v>
      </c>
      <c r="G335" s="5">
        <v>50</v>
      </c>
      <c r="H335" s="5">
        <v>5</v>
      </c>
      <c r="I335" s="6">
        <v>3517</v>
      </c>
      <c r="J335" s="6">
        <v>870375</v>
      </c>
      <c r="K335" s="6">
        <v>39821</v>
      </c>
      <c r="L335" s="6">
        <v>126350</v>
      </c>
      <c r="M335" s="6">
        <v>14970</v>
      </c>
      <c r="N335" s="6">
        <v>1497</v>
      </c>
      <c r="O335" s="6">
        <v>1053013</v>
      </c>
    </row>
    <row r="336" spans="1:15" ht="11.25" customHeight="1" x14ac:dyDescent="0.2">
      <c r="A336" s="292"/>
      <c r="B336" s="3" t="s">
        <v>14</v>
      </c>
      <c r="C336" s="2" t="s">
        <v>10</v>
      </c>
      <c r="D336" s="5">
        <v>462</v>
      </c>
      <c r="E336" s="5">
        <v>9</v>
      </c>
      <c r="F336" s="5">
        <v>121</v>
      </c>
      <c r="G336" s="5">
        <v>14</v>
      </c>
      <c r="H336" s="5">
        <v>3</v>
      </c>
      <c r="I336" s="5">
        <v>609</v>
      </c>
      <c r="J336" s="6">
        <v>45105</v>
      </c>
      <c r="K336" s="5">
        <v>879</v>
      </c>
      <c r="L336" s="6">
        <v>11813</v>
      </c>
      <c r="M336" s="6">
        <v>1367</v>
      </c>
      <c r="N336" s="5">
        <v>293</v>
      </c>
      <c r="O336" s="6">
        <v>59457</v>
      </c>
    </row>
    <row r="337" spans="1:15" ht="11.25" customHeight="1" x14ac:dyDescent="0.2">
      <c r="A337" s="292"/>
      <c r="B337" s="3" t="s">
        <v>14</v>
      </c>
      <c r="C337" s="2" t="s">
        <v>11</v>
      </c>
      <c r="D337" s="5">
        <v>435</v>
      </c>
      <c r="E337" s="5">
        <v>46</v>
      </c>
      <c r="F337" s="5">
        <v>85</v>
      </c>
      <c r="G337" s="5">
        <v>12</v>
      </c>
      <c r="H337" s="5">
        <v>1</v>
      </c>
      <c r="I337" s="5">
        <v>579</v>
      </c>
      <c r="J337" s="6">
        <v>77330</v>
      </c>
      <c r="K337" s="6">
        <v>8177</v>
      </c>
      <c r="L337" s="6">
        <v>15111</v>
      </c>
      <c r="M337" s="6">
        <v>2133</v>
      </c>
      <c r="N337" s="5">
        <v>178</v>
      </c>
      <c r="O337" s="6">
        <v>102929</v>
      </c>
    </row>
    <row r="338" spans="1:15" ht="11.25" customHeight="1" x14ac:dyDescent="0.2">
      <c r="A338" s="292"/>
      <c r="B338" s="3" t="s">
        <v>15</v>
      </c>
      <c r="C338" s="2" t="s">
        <v>10</v>
      </c>
      <c r="D338" s="6">
        <v>6957</v>
      </c>
      <c r="E338" s="5">
        <v>377</v>
      </c>
      <c r="F338" s="6">
        <v>2096</v>
      </c>
      <c r="G338" s="6">
        <v>2102</v>
      </c>
      <c r="H338" s="5">
        <v>24</v>
      </c>
      <c r="I338" s="6">
        <v>11556</v>
      </c>
      <c r="J338" s="6">
        <v>622049</v>
      </c>
      <c r="K338" s="6">
        <v>33709</v>
      </c>
      <c r="L338" s="6">
        <v>187410</v>
      </c>
      <c r="M338" s="6">
        <v>187947</v>
      </c>
      <c r="N338" s="6">
        <v>2146</v>
      </c>
      <c r="O338" s="6">
        <v>1033261</v>
      </c>
    </row>
    <row r="339" spans="1:15" ht="11.25" customHeight="1" x14ac:dyDescent="0.2">
      <c r="A339" s="292"/>
      <c r="B339" s="3" t="s">
        <v>16</v>
      </c>
      <c r="C339" s="2" t="s">
        <v>11</v>
      </c>
      <c r="D339" s="6">
        <v>7822</v>
      </c>
      <c r="E339" s="5">
        <v>269</v>
      </c>
      <c r="F339" s="6">
        <v>1558</v>
      </c>
      <c r="G339" s="5">
        <v>538</v>
      </c>
      <c r="H339" s="5">
        <v>26</v>
      </c>
      <c r="I339" s="6">
        <v>10213</v>
      </c>
      <c r="J339" s="6">
        <v>1396126</v>
      </c>
      <c r="K339" s="6">
        <v>48013</v>
      </c>
      <c r="L339" s="6">
        <v>278083</v>
      </c>
      <c r="M339" s="6">
        <v>96026</v>
      </c>
      <c r="N339" s="6">
        <v>4641</v>
      </c>
      <c r="O339" s="6">
        <v>1822889</v>
      </c>
    </row>
    <row r="340" spans="1:15" ht="11.25" customHeight="1" x14ac:dyDescent="0.2">
      <c r="A340" s="292"/>
      <c r="B340" s="3" t="s">
        <v>17</v>
      </c>
      <c r="C340" s="2" t="s">
        <v>10</v>
      </c>
      <c r="D340" s="6">
        <v>2483</v>
      </c>
      <c r="E340" s="5">
        <v>53</v>
      </c>
      <c r="F340" s="5">
        <v>747</v>
      </c>
      <c r="G340" s="5">
        <v>221</v>
      </c>
      <c r="H340" s="5">
        <v>2</v>
      </c>
      <c r="I340" s="6">
        <v>3506</v>
      </c>
      <c r="J340" s="6">
        <v>396955</v>
      </c>
      <c r="K340" s="6">
        <v>8473</v>
      </c>
      <c r="L340" s="6">
        <v>119422</v>
      </c>
      <c r="M340" s="6">
        <v>35331</v>
      </c>
      <c r="N340" s="5">
        <v>320</v>
      </c>
      <c r="O340" s="6">
        <v>560501</v>
      </c>
    </row>
    <row r="341" spans="1:15" ht="11.25" customHeight="1" x14ac:dyDescent="0.2">
      <c r="A341" s="292"/>
      <c r="B341" s="3" t="s">
        <v>18</v>
      </c>
      <c r="C341" s="2" t="s">
        <v>11</v>
      </c>
      <c r="D341" s="6">
        <v>6401</v>
      </c>
      <c r="E341" s="5">
        <v>94</v>
      </c>
      <c r="F341" s="6">
        <v>1869</v>
      </c>
      <c r="G341" s="5">
        <v>176</v>
      </c>
      <c r="H341" s="5">
        <v>9</v>
      </c>
      <c r="I341" s="6">
        <v>8549</v>
      </c>
      <c r="J341" s="6">
        <v>1267214</v>
      </c>
      <c r="K341" s="6">
        <v>18609</v>
      </c>
      <c r="L341" s="6">
        <v>370008</v>
      </c>
      <c r="M341" s="6">
        <v>34843</v>
      </c>
      <c r="N341" s="6">
        <v>1782</v>
      </c>
      <c r="O341" s="6">
        <v>1692456</v>
      </c>
    </row>
    <row r="342" spans="1:15" ht="11.25" customHeight="1" x14ac:dyDescent="0.2">
      <c r="A342" s="293"/>
      <c r="B342" s="290" t="s">
        <v>7</v>
      </c>
      <c r="C342" s="290"/>
      <c r="D342" s="6">
        <v>33031</v>
      </c>
      <c r="E342" s="6">
        <v>1157</v>
      </c>
      <c r="F342" s="6">
        <v>7552</v>
      </c>
      <c r="G342" s="6">
        <v>3178</v>
      </c>
      <c r="H342" s="5">
        <v>77</v>
      </c>
      <c r="I342" s="10">
        <v>44995</v>
      </c>
      <c r="J342" s="6">
        <v>6595690</v>
      </c>
      <c r="K342" s="6">
        <v>216301</v>
      </c>
      <c r="L342" s="6">
        <v>1329076</v>
      </c>
      <c r="M342" s="6">
        <v>392794</v>
      </c>
      <c r="N342" s="6">
        <v>12984</v>
      </c>
      <c r="O342" s="12">
        <v>8546845</v>
      </c>
    </row>
    <row r="343" spans="1:15" ht="11.25" customHeight="1" x14ac:dyDescent="0.2">
      <c r="A343" s="291" t="s">
        <v>44</v>
      </c>
      <c r="B343" s="3" t="s">
        <v>9</v>
      </c>
      <c r="C343" s="2" t="s">
        <v>10</v>
      </c>
      <c r="D343" s="4"/>
      <c r="E343" s="4"/>
      <c r="F343" s="5">
        <v>33</v>
      </c>
      <c r="G343" s="4"/>
      <c r="H343" s="5">
        <v>19</v>
      </c>
      <c r="I343" s="5">
        <v>52</v>
      </c>
      <c r="J343" s="4"/>
      <c r="K343" s="4"/>
      <c r="L343" s="6">
        <v>16283</v>
      </c>
      <c r="M343" s="4"/>
      <c r="N343" s="6">
        <v>9375</v>
      </c>
      <c r="O343" s="6">
        <v>25658</v>
      </c>
    </row>
    <row r="344" spans="1:15" ht="11.25" customHeight="1" x14ac:dyDescent="0.2">
      <c r="A344" s="292"/>
      <c r="B344" s="3" t="s">
        <v>9</v>
      </c>
      <c r="C344" s="2" t="s">
        <v>11</v>
      </c>
      <c r="D344" s="4"/>
      <c r="E344" s="5">
        <v>1</v>
      </c>
      <c r="F344" s="5">
        <v>31</v>
      </c>
      <c r="G344" s="4"/>
      <c r="H344" s="5">
        <v>14</v>
      </c>
      <c r="I344" s="5">
        <v>46</v>
      </c>
      <c r="J344" s="4"/>
      <c r="K344" s="5">
        <v>479</v>
      </c>
      <c r="L344" s="6">
        <v>14837</v>
      </c>
      <c r="M344" s="4"/>
      <c r="N344" s="6">
        <v>6701</v>
      </c>
      <c r="O344" s="6">
        <v>22017</v>
      </c>
    </row>
    <row r="345" spans="1:15" ht="11.25" customHeight="1" x14ac:dyDescent="0.2">
      <c r="A345" s="292"/>
      <c r="B345" s="3" t="s">
        <v>12</v>
      </c>
      <c r="C345" s="2" t="s">
        <v>10</v>
      </c>
      <c r="D345" s="5">
        <v>11</v>
      </c>
      <c r="E345" s="5">
        <v>6</v>
      </c>
      <c r="F345" s="5">
        <v>203</v>
      </c>
      <c r="G345" s="5">
        <v>1</v>
      </c>
      <c r="H345" s="5">
        <v>115</v>
      </c>
      <c r="I345" s="5">
        <v>336</v>
      </c>
      <c r="J345" s="6">
        <v>5399</v>
      </c>
      <c r="K345" s="6">
        <v>2945</v>
      </c>
      <c r="L345" s="6">
        <v>99640</v>
      </c>
      <c r="M345" s="5">
        <v>491</v>
      </c>
      <c r="N345" s="6">
        <v>56447</v>
      </c>
      <c r="O345" s="6">
        <v>164922</v>
      </c>
    </row>
    <row r="346" spans="1:15" ht="11.25" customHeight="1" x14ac:dyDescent="0.2">
      <c r="A346" s="292"/>
      <c r="B346" s="3" t="s">
        <v>12</v>
      </c>
      <c r="C346" s="2" t="s">
        <v>11</v>
      </c>
      <c r="D346" s="5">
        <v>7</v>
      </c>
      <c r="E346" s="5">
        <v>3</v>
      </c>
      <c r="F346" s="5">
        <v>192</v>
      </c>
      <c r="G346" s="5">
        <v>1</v>
      </c>
      <c r="H346" s="5">
        <v>105</v>
      </c>
      <c r="I346" s="5">
        <v>308</v>
      </c>
      <c r="J346" s="6">
        <v>3350</v>
      </c>
      <c r="K346" s="6">
        <v>1436</v>
      </c>
      <c r="L346" s="6">
        <v>91882</v>
      </c>
      <c r="M346" s="5">
        <v>479</v>
      </c>
      <c r="N346" s="6">
        <v>50248</v>
      </c>
      <c r="O346" s="6">
        <v>147395</v>
      </c>
    </row>
    <row r="347" spans="1:15" ht="11.25" customHeight="1" x14ac:dyDescent="0.2">
      <c r="A347" s="292"/>
      <c r="B347" s="3" t="s">
        <v>13</v>
      </c>
      <c r="C347" s="2" t="s">
        <v>10</v>
      </c>
      <c r="D347" s="5">
        <v>20</v>
      </c>
      <c r="E347" s="5">
        <v>14</v>
      </c>
      <c r="F347" s="5">
        <v>424</v>
      </c>
      <c r="G347" s="5">
        <v>4</v>
      </c>
      <c r="H347" s="5">
        <v>579</v>
      </c>
      <c r="I347" s="6">
        <v>1041</v>
      </c>
      <c r="J347" s="6">
        <v>6444</v>
      </c>
      <c r="K347" s="6">
        <v>4511</v>
      </c>
      <c r="L347" s="6">
        <v>136612</v>
      </c>
      <c r="M347" s="6">
        <v>1289</v>
      </c>
      <c r="N347" s="6">
        <v>186552</v>
      </c>
      <c r="O347" s="6">
        <v>335408</v>
      </c>
    </row>
    <row r="348" spans="1:15" ht="11.25" customHeight="1" x14ac:dyDescent="0.2">
      <c r="A348" s="292"/>
      <c r="B348" s="3" t="s">
        <v>13</v>
      </c>
      <c r="C348" s="2" t="s">
        <v>11</v>
      </c>
      <c r="D348" s="5">
        <v>8</v>
      </c>
      <c r="E348" s="5">
        <v>18</v>
      </c>
      <c r="F348" s="5">
        <v>375</v>
      </c>
      <c r="G348" s="5">
        <v>2</v>
      </c>
      <c r="H348" s="5">
        <v>545</v>
      </c>
      <c r="I348" s="5">
        <v>948</v>
      </c>
      <c r="J348" s="6">
        <v>2716</v>
      </c>
      <c r="K348" s="6">
        <v>6111</v>
      </c>
      <c r="L348" s="6">
        <v>127323</v>
      </c>
      <c r="M348" s="5">
        <v>679</v>
      </c>
      <c r="N348" s="6">
        <v>185042</v>
      </c>
      <c r="O348" s="6">
        <v>321871</v>
      </c>
    </row>
    <row r="349" spans="1:15" ht="11.25" customHeight="1" x14ac:dyDescent="0.2">
      <c r="A349" s="292"/>
      <c r="B349" s="3" t="s">
        <v>14</v>
      </c>
      <c r="C349" s="2" t="s">
        <v>10</v>
      </c>
      <c r="D349" s="5">
        <v>2</v>
      </c>
      <c r="E349" s="5">
        <v>8</v>
      </c>
      <c r="F349" s="5">
        <v>72</v>
      </c>
      <c r="G349" s="4"/>
      <c r="H349" s="5">
        <v>90</v>
      </c>
      <c r="I349" s="5">
        <v>172</v>
      </c>
      <c r="J349" s="5">
        <v>221</v>
      </c>
      <c r="K349" s="5">
        <v>886</v>
      </c>
      <c r="L349" s="6">
        <v>7971</v>
      </c>
      <c r="M349" s="4"/>
      <c r="N349" s="6">
        <v>9964</v>
      </c>
      <c r="O349" s="6">
        <v>19042</v>
      </c>
    </row>
    <row r="350" spans="1:15" ht="11.25" customHeight="1" x14ac:dyDescent="0.2">
      <c r="A350" s="292"/>
      <c r="B350" s="3" t="s">
        <v>14</v>
      </c>
      <c r="C350" s="2" t="s">
        <v>11</v>
      </c>
      <c r="D350" s="4"/>
      <c r="E350" s="5">
        <v>9</v>
      </c>
      <c r="F350" s="5">
        <v>58</v>
      </c>
      <c r="G350" s="4"/>
      <c r="H350" s="5">
        <v>81</v>
      </c>
      <c r="I350" s="5">
        <v>148</v>
      </c>
      <c r="J350" s="4"/>
      <c r="K350" s="6">
        <v>1814</v>
      </c>
      <c r="L350" s="6">
        <v>11692</v>
      </c>
      <c r="M350" s="4"/>
      <c r="N350" s="6">
        <v>16329</v>
      </c>
      <c r="O350" s="6">
        <v>29835</v>
      </c>
    </row>
    <row r="351" spans="1:15" ht="11.25" customHeight="1" x14ac:dyDescent="0.2">
      <c r="A351" s="292"/>
      <c r="B351" s="3" t="s">
        <v>15</v>
      </c>
      <c r="C351" s="2" t="s">
        <v>10</v>
      </c>
      <c r="D351" s="5">
        <v>109</v>
      </c>
      <c r="E351" s="5">
        <v>216</v>
      </c>
      <c r="F351" s="6">
        <v>1481</v>
      </c>
      <c r="G351" s="5">
        <v>19</v>
      </c>
      <c r="H351" s="6">
        <v>1932</v>
      </c>
      <c r="I351" s="6">
        <v>3757</v>
      </c>
      <c r="J351" s="6">
        <v>11052</v>
      </c>
      <c r="K351" s="6">
        <v>21901</v>
      </c>
      <c r="L351" s="6">
        <v>150166</v>
      </c>
      <c r="M351" s="6">
        <v>1927</v>
      </c>
      <c r="N351" s="6">
        <v>195895</v>
      </c>
      <c r="O351" s="6">
        <v>380941</v>
      </c>
    </row>
    <row r="352" spans="1:15" ht="11.25" customHeight="1" x14ac:dyDescent="0.2">
      <c r="A352" s="292"/>
      <c r="B352" s="3" t="s">
        <v>16</v>
      </c>
      <c r="C352" s="2" t="s">
        <v>11</v>
      </c>
      <c r="D352" s="5">
        <v>78</v>
      </c>
      <c r="E352" s="5">
        <v>93</v>
      </c>
      <c r="F352" s="6">
        <v>1012</v>
      </c>
      <c r="G352" s="5">
        <v>10</v>
      </c>
      <c r="H352" s="6">
        <v>1734</v>
      </c>
      <c r="I352" s="6">
        <v>2927</v>
      </c>
      <c r="J352" s="6">
        <v>15788</v>
      </c>
      <c r="K352" s="6">
        <v>18824</v>
      </c>
      <c r="L352" s="6">
        <v>204833</v>
      </c>
      <c r="M352" s="6">
        <v>2024</v>
      </c>
      <c r="N352" s="6">
        <v>350969</v>
      </c>
      <c r="O352" s="6">
        <v>592438</v>
      </c>
    </row>
    <row r="353" spans="1:15" ht="11.25" customHeight="1" x14ac:dyDescent="0.2">
      <c r="A353" s="292"/>
      <c r="B353" s="3" t="s">
        <v>17</v>
      </c>
      <c r="C353" s="2" t="s">
        <v>10</v>
      </c>
      <c r="D353" s="5">
        <v>7</v>
      </c>
      <c r="E353" s="5">
        <v>44</v>
      </c>
      <c r="F353" s="5">
        <v>528</v>
      </c>
      <c r="G353" s="5">
        <v>2</v>
      </c>
      <c r="H353" s="5">
        <v>715</v>
      </c>
      <c r="I353" s="6">
        <v>1296</v>
      </c>
      <c r="J353" s="6">
        <v>1269</v>
      </c>
      <c r="K353" s="6">
        <v>7977</v>
      </c>
      <c r="L353" s="6">
        <v>95722</v>
      </c>
      <c r="M353" s="5">
        <v>363</v>
      </c>
      <c r="N353" s="6">
        <v>129624</v>
      </c>
      <c r="O353" s="6">
        <v>234955</v>
      </c>
    </row>
    <row r="354" spans="1:15" ht="11.25" customHeight="1" x14ac:dyDescent="0.2">
      <c r="A354" s="292"/>
      <c r="B354" s="3" t="s">
        <v>18</v>
      </c>
      <c r="C354" s="2" t="s">
        <v>11</v>
      </c>
      <c r="D354" s="5">
        <v>16</v>
      </c>
      <c r="E354" s="5">
        <v>68</v>
      </c>
      <c r="F354" s="6">
        <v>1056</v>
      </c>
      <c r="G354" s="5">
        <v>1</v>
      </c>
      <c r="H354" s="6">
        <v>1519</v>
      </c>
      <c r="I354" s="6">
        <v>2660</v>
      </c>
      <c r="J354" s="6">
        <v>3592</v>
      </c>
      <c r="K354" s="6">
        <v>15266</v>
      </c>
      <c r="L354" s="6">
        <v>237071</v>
      </c>
      <c r="M354" s="5">
        <v>224</v>
      </c>
      <c r="N354" s="6">
        <v>341015</v>
      </c>
      <c r="O354" s="6">
        <v>597168</v>
      </c>
    </row>
    <row r="355" spans="1:15" ht="11.25" customHeight="1" x14ac:dyDescent="0.2">
      <c r="A355" s="293"/>
      <c r="B355" s="290" t="s">
        <v>7</v>
      </c>
      <c r="C355" s="290"/>
      <c r="D355" s="5">
        <v>258</v>
      </c>
      <c r="E355" s="5">
        <v>480</v>
      </c>
      <c r="F355" s="6">
        <v>5465</v>
      </c>
      <c r="G355" s="5">
        <v>40</v>
      </c>
      <c r="H355" s="6">
        <v>7448</v>
      </c>
      <c r="I355" s="10">
        <v>13691</v>
      </c>
      <c r="J355" s="6">
        <v>49831</v>
      </c>
      <c r="K355" s="6">
        <v>82150</v>
      </c>
      <c r="L355" s="6">
        <v>1194032</v>
      </c>
      <c r="M355" s="6">
        <v>7476</v>
      </c>
      <c r="N355" s="6">
        <v>1538161</v>
      </c>
      <c r="O355" s="12">
        <v>2871650</v>
      </c>
    </row>
    <row r="356" spans="1:15" ht="11.25" customHeight="1" x14ac:dyDescent="0.2">
      <c r="A356" s="291" t="s">
        <v>45</v>
      </c>
      <c r="B356" s="3" t="s">
        <v>9</v>
      </c>
      <c r="C356" s="2" t="s">
        <v>10</v>
      </c>
      <c r="D356" s="5">
        <v>1</v>
      </c>
      <c r="E356" s="5">
        <v>47</v>
      </c>
      <c r="F356" s="5">
        <v>4</v>
      </c>
      <c r="G356" s="5">
        <v>1</v>
      </c>
      <c r="H356" s="4"/>
      <c r="I356" s="5">
        <v>53</v>
      </c>
      <c r="J356" s="5">
        <v>471</v>
      </c>
      <c r="K356" s="6">
        <v>22148</v>
      </c>
      <c r="L356" s="6">
        <v>1885</v>
      </c>
      <c r="M356" s="5">
        <v>471</v>
      </c>
      <c r="N356" s="4"/>
      <c r="O356" s="6">
        <v>24975</v>
      </c>
    </row>
    <row r="357" spans="1:15" ht="11.25" customHeight="1" x14ac:dyDescent="0.2">
      <c r="A357" s="292"/>
      <c r="B357" s="3" t="s">
        <v>9</v>
      </c>
      <c r="C357" s="2" t="s">
        <v>11</v>
      </c>
      <c r="D357" s="4"/>
      <c r="E357" s="5">
        <v>34</v>
      </c>
      <c r="F357" s="5">
        <v>1</v>
      </c>
      <c r="G357" s="4"/>
      <c r="H357" s="4"/>
      <c r="I357" s="5">
        <v>35</v>
      </c>
      <c r="J357" s="4"/>
      <c r="K357" s="6">
        <v>15541</v>
      </c>
      <c r="L357" s="5">
        <v>457</v>
      </c>
      <c r="M357" s="4"/>
      <c r="N357" s="4"/>
      <c r="O357" s="6">
        <v>15998</v>
      </c>
    </row>
    <row r="358" spans="1:15" ht="11.25" customHeight="1" x14ac:dyDescent="0.2">
      <c r="A358" s="292"/>
      <c r="B358" s="3" t="s">
        <v>12</v>
      </c>
      <c r="C358" s="2" t="s">
        <v>10</v>
      </c>
      <c r="D358" s="5">
        <v>10</v>
      </c>
      <c r="E358" s="5">
        <v>330</v>
      </c>
      <c r="F358" s="5">
        <v>54</v>
      </c>
      <c r="G358" s="5">
        <v>2</v>
      </c>
      <c r="H358" s="5">
        <v>2</v>
      </c>
      <c r="I358" s="5">
        <v>398</v>
      </c>
      <c r="J358" s="6">
        <v>4688</v>
      </c>
      <c r="K358" s="6">
        <v>154692</v>
      </c>
      <c r="L358" s="6">
        <v>25313</v>
      </c>
      <c r="M358" s="5">
        <v>938</v>
      </c>
      <c r="N358" s="5">
        <v>938</v>
      </c>
      <c r="O358" s="6">
        <v>186569</v>
      </c>
    </row>
    <row r="359" spans="1:15" ht="11.25" customHeight="1" x14ac:dyDescent="0.2">
      <c r="A359" s="292"/>
      <c r="B359" s="3" t="s">
        <v>12</v>
      </c>
      <c r="C359" s="2" t="s">
        <v>11</v>
      </c>
      <c r="D359" s="5">
        <v>11</v>
      </c>
      <c r="E359" s="5">
        <v>339</v>
      </c>
      <c r="F359" s="5">
        <v>55</v>
      </c>
      <c r="G359" s="5">
        <v>3</v>
      </c>
      <c r="H359" s="4"/>
      <c r="I359" s="5">
        <v>408</v>
      </c>
      <c r="J359" s="6">
        <v>5027</v>
      </c>
      <c r="K359" s="6">
        <v>154933</v>
      </c>
      <c r="L359" s="6">
        <v>25137</v>
      </c>
      <c r="M359" s="6">
        <v>1371</v>
      </c>
      <c r="N359" s="4"/>
      <c r="O359" s="6">
        <v>186468</v>
      </c>
    </row>
    <row r="360" spans="1:15" ht="11.25" customHeight="1" x14ac:dyDescent="0.2">
      <c r="A360" s="292"/>
      <c r="B360" s="3" t="s">
        <v>13</v>
      </c>
      <c r="C360" s="2" t="s">
        <v>10</v>
      </c>
      <c r="D360" s="5">
        <v>21</v>
      </c>
      <c r="E360" s="6">
        <v>1296</v>
      </c>
      <c r="F360" s="5">
        <v>145</v>
      </c>
      <c r="G360" s="5">
        <v>3</v>
      </c>
      <c r="H360" s="4"/>
      <c r="I360" s="6">
        <v>1465</v>
      </c>
      <c r="J360" s="6">
        <v>6462</v>
      </c>
      <c r="K360" s="6">
        <v>398788</v>
      </c>
      <c r="L360" s="6">
        <v>44618</v>
      </c>
      <c r="M360" s="5">
        <v>923</v>
      </c>
      <c r="N360" s="4"/>
      <c r="O360" s="6">
        <v>450791</v>
      </c>
    </row>
    <row r="361" spans="1:15" ht="11.25" customHeight="1" x14ac:dyDescent="0.2">
      <c r="A361" s="292"/>
      <c r="B361" s="3" t="s">
        <v>13</v>
      </c>
      <c r="C361" s="2" t="s">
        <v>11</v>
      </c>
      <c r="D361" s="5">
        <v>21</v>
      </c>
      <c r="E361" s="6">
        <v>1110</v>
      </c>
      <c r="F361" s="5">
        <v>108</v>
      </c>
      <c r="G361" s="5">
        <v>6</v>
      </c>
      <c r="H361" s="5">
        <v>6</v>
      </c>
      <c r="I361" s="6">
        <v>1251</v>
      </c>
      <c r="J361" s="6">
        <v>6809</v>
      </c>
      <c r="K361" s="6">
        <v>359926</v>
      </c>
      <c r="L361" s="6">
        <v>35020</v>
      </c>
      <c r="M361" s="6">
        <v>1946</v>
      </c>
      <c r="N361" s="6">
        <v>1946</v>
      </c>
      <c r="O361" s="6">
        <v>405647</v>
      </c>
    </row>
    <row r="362" spans="1:15" ht="11.25" customHeight="1" x14ac:dyDescent="0.2">
      <c r="A362" s="292"/>
      <c r="B362" s="3" t="s">
        <v>14</v>
      </c>
      <c r="C362" s="2" t="s">
        <v>10</v>
      </c>
      <c r="D362" s="5">
        <v>4</v>
      </c>
      <c r="E362" s="5">
        <v>290</v>
      </c>
      <c r="F362" s="5">
        <v>40</v>
      </c>
      <c r="G362" s="5">
        <v>3</v>
      </c>
      <c r="H362" s="5">
        <v>1</v>
      </c>
      <c r="I362" s="5">
        <v>338</v>
      </c>
      <c r="J362" s="5">
        <v>423</v>
      </c>
      <c r="K362" s="6">
        <v>30662</v>
      </c>
      <c r="L362" s="6">
        <v>4229</v>
      </c>
      <c r="M362" s="5">
        <v>317</v>
      </c>
      <c r="N362" s="5">
        <v>106</v>
      </c>
      <c r="O362" s="6">
        <v>35737</v>
      </c>
    </row>
    <row r="363" spans="1:15" ht="11.25" customHeight="1" x14ac:dyDescent="0.2">
      <c r="A363" s="292"/>
      <c r="B363" s="3" t="s">
        <v>14</v>
      </c>
      <c r="C363" s="2" t="s">
        <v>11</v>
      </c>
      <c r="D363" s="5">
        <v>3</v>
      </c>
      <c r="E363" s="5">
        <v>173</v>
      </c>
      <c r="F363" s="5">
        <v>26</v>
      </c>
      <c r="G363" s="5">
        <v>2</v>
      </c>
      <c r="H363" s="4"/>
      <c r="I363" s="5">
        <v>204</v>
      </c>
      <c r="J363" s="5">
        <v>578</v>
      </c>
      <c r="K363" s="6">
        <v>33307</v>
      </c>
      <c r="L363" s="6">
        <v>5006</v>
      </c>
      <c r="M363" s="5">
        <v>385</v>
      </c>
      <c r="N363" s="4"/>
      <c r="O363" s="6">
        <v>39276</v>
      </c>
    </row>
    <row r="364" spans="1:15" ht="11.25" customHeight="1" x14ac:dyDescent="0.2">
      <c r="A364" s="292"/>
      <c r="B364" s="3" t="s">
        <v>15</v>
      </c>
      <c r="C364" s="2" t="s">
        <v>10</v>
      </c>
      <c r="D364" s="5">
        <v>140</v>
      </c>
      <c r="E364" s="6">
        <v>3622</v>
      </c>
      <c r="F364" s="5">
        <v>676</v>
      </c>
      <c r="G364" s="5">
        <v>57</v>
      </c>
      <c r="H364" s="5">
        <v>7</v>
      </c>
      <c r="I364" s="6">
        <v>4502</v>
      </c>
      <c r="J364" s="6">
        <v>13557</v>
      </c>
      <c r="K364" s="6">
        <v>350735</v>
      </c>
      <c r="L364" s="6">
        <v>65460</v>
      </c>
      <c r="M364" s="6">
        <v>5520</v>
      </c>
      <c r="N364" s="5">
        <v>678</v>
      </c>
      <c r="O364" s="6">
        <v>435950</v>
      </c>
    </row>
    <row r="365" spans="1:15" ht="11.25" customHeight="1" x14ac:dyDescent="0.2">
      <c r="A365" s="292"/>
      <c r="B365" s="3" t="s">
        <v>16</v>
      </c>
      <c r="C365" s="2" t="s">
        <v>11</v>
      </c>
      <c r="D365" s="5">
        <v>82</v>
      </c>
      <c r="E365" s="6">
        <v>3128</v>
      </c>
      <c r="F365" s="5">
        <v>583</v>
      </c>
      <c r="G365" s="5">
        <v>27</v>
      </c>
      <c r="H365" s="5">
        <v>11</v>
      </c>
      <c r="I365" s="6">
        <v>3831</v>
      </c>
      <c r="J365" s="6">
        <v>15851</v>
      </c>
      <c r="K365" s="6">
        <v>604647</v>
      </c>
      <c r="L365" s="6">
        <v>112695</v>
      </c>
      <c r="M365" s="6">
        <v>5219</v>
      </c>
      <c r="N365" s="6">
        <v>2126</v>
      </c>
      <c r="O365" s="6">
        <v>740538</v>
      </c>
    </row>
    <row r="366" spans="1:15" ht="11.25" customHeight="1" x14ac:dyDescent="0.2">
      <c r="A366" s="292"/>
      <c r="B366" s="3" t="s">
        <v>17</v>
      </c>
      <c r="C366" s="2" t="s">
        <v>10</v>
      </c>
      <c r="D366" s="5">
        <v>15</v>
      </c>
      <c r="E366" s="5">
        <v>830</v>
      </c>
      <c r="F366" s="5">
        <v>192</v>
      </c>
      <c r="G366" s="5">
        <v>1</v>
      </c>
      <c r="H366" s="4"/>
      <c r="I366" s="6">
        <v>1038</v>
      </c>
      <c r="J366" s="6">
        <v>2597</v>
      </c>
      <c r="K366" s="6">
        <v>143705</v>
      </c>
      <c r="L366" s="6">
        <v>33243</v>
      </c>
      <c r="M366" s="5">
        <v>173</v>
      </c>
      <c r="N366" s="4"/>
      <c r="O366" s="6">
        <v>179718</v>
      </c>
    </row>
    <row r="367" spans="1:15" ht="11.25" customHeight="1" x14ac:dyDescent="0.2">
      <c r="A367" s="292"/>
      <c r="B367" s="3" t="s">
        <v>18</v>
      </c>
      <c r="C367" s="2" t="s">
        <v>11</v>
      </c>
      <c r="D367" s="5">
        <v>18</v>
      </c>
      <c r="E367" s="6">
        <v>1943</v>
      </c>
      <c r="F367" s="5">
        <v>396</v>
      </c>
      <c r="G367" s="5">
        <v>8</v>
      </c>
      <c r="H367" s="5">
        <v>1</v>
      </c>
      <c r="I367" s="6">
        <v>2366</v>
      </c>
      <c r="J367" s="6">
        <v>3859</v>
      </c>
      <c r="K367" s="6">
        <v>416585</v>
      </c>
      <c r="L367" s="6">
        <v>84904</v>
      </c>
      <c r="M367" s="6">
        <v>1715</v>
      </c>
      <c r="N367" s="5">
        <v>214</v>
      </c>
      <c r="O367" s="6">
        <v>507277</v>
      </c>
    </row>
    <row r="368" spans="1:15" ht="11.25" customHeight="1" x14ac:dyDescent="0.2">
      <c r="A368" s="293"/>
      <c r="B368" s="290" t="s">
        <v>7</v>
      </c>
      <c r="C368" s="290"/>
      <c r="D368" s="5">
        <v>326</v>
      </c>
      <c r="E368" s="6">
        <v>13142</v>
      </c>
      <c r="F368" s="6">
        <v>2280</v>
      </c>
      <c r="G368" s="5">
        <v>113</v>
      </c>
      <c r="H368" s="5">
        <v>28</v>
      </c>
      <c r="I368" s="10">
        <v>15889</v>
      </c>
      <c r="J368" s="6">
        <v>60322</v>
      </c>
      <c r="K368" s="6">
        <v>2685669</v>
      </c>
      <c r="L368" s="6">
        <v>437967</v>
      </c>
      <c r="M368" s="6">
        <v>18978</v>
      </c>
      <c r="N368" s="6">
        <v>6008</v>
      </c>
      <c r="O368" s="12">
        <v>3208944</v>
      </c>
    </row>
    <row r="369" spans="1:15" ht="11.25" customHeight="1" x14ac:dyDescent="0.2">
      <c r="A369" s="291" t="s">
        <v>46</v>
      </c>
      <c r="B369" s="3" t="s">
        <v>9</v>
      </c>
      <c r="C369" s="2" t="s">
        <v>10</v>
      </c>
      <c r="D369" s="4"/>
      <c r="E369" s="4"/>
      <c r="F369" s="5">
        <v>3</v>
      </c>
      <c r="G369" s="5">
        <v>21</v>
      </c>
      <c r="H369" s="4"/>
      <c r="I369" s="5">
        <v>24</v>
      </c>
      <c r="J369" s="4"/>
      <c r="K369" s="4"/>
      <c r="L369" s="6">
        <v>1305</v>
      </c>
      <c r="M369" s="6">
        <v>9138</v>
      </c>
      <c r="N369" s="4"/>
      <c r="O369" s="6">
        <v>10443</v>
      </c>
    </row>
    <row r="370" spans="1:15" ht="11.25" customHeight="1" x14ac:dyDescent="0.2">
      <c r="A370" s="292"/>
      <c r="B370" s="3" t="s">
        <v>9</v>
      </c>
      <c r="C370" s="2" t="s">
        <v>11</v>
      </c>
      <c r="D370" s="4"/>
      <c r="E370" s="4"/>
      <c r="F370" s="5">
        <v>5</v>
      </c>
      <c r="G370" s="5">
        <v>28</v>
      </c>
      <c r="H370" s="4"/>
      <c r="I370" s="5">
        <v>33</v>
      </c>
      <c r="J370" s="4"/>
      <c r="K370" s="4"/>
      <c r="L370" s="6">
        <v>2110</v>
      </c>
      <c r="M370" s="6">
        <v>11818</v>
      </c>
      <c r="N370" s="4"/>
      <c r="O370" s="6">
        <v>13928</v>
      </c>
    </row>
    <row r="371" spans="1:15" ht="11.25" customHeight="1" x14ac:dyDescent="0.2">
      <c r="A371" s="292"/>
      <c r="B371" s="3" t="s">
        <v>12</v>
      </c>
      <c r="C371" s="2" t="s">
        <v>10</v>
      </c>
      <c r="D371" s="5">
        <v>20</v>
      </c>
      <c r="E371" s="5">
        <v>6</v>
      </c>
      <c r="F371" s="5">
        <v>170</v>
      </c>
      <c r="G371" s="5">
        <v>465</v>
      </c>
      <c r="H371" s="5">
        <v>3</v>
      </c>
      <c r="I371" s="5">
        <v>664</v>
      </c>
      <c r="J371" s="6">
        <v>8657</v>
      </c>
      <c r="K371" s="6">
        <v>2597</v>
      </c>
      <c r="L371" s="6">
        <v>73583</v>
      </c>
      <c r="M371" s="6">
        <v>201270</v>
      </c>
      <c r="N371" s="6">
        <v>1299</v>
      </c>
      <c r="O371" s="6">
        <v>287406</v>
      </c>
    </row>
    <row r="372" spans="1:15" ht="11.25" customHeight="1" x14ac:dyDescent="0.2">
      <c r="A372" s="292"/>
      <c r="B372" s="3" t="s">
        <v>12</v>
      </c>
      <c r="C372" s="2" t="s">
        <v>11</v>
      </c>
      <c r="D372" s="5">
        <v>10</v>
      </c>
      <c r="E372" s="5">
        <v>4</v>
      </c>
      <c r="F372" s="5">
        <v>171</v>
      </c>
      <c r="G372" s="5">
        <v>429</v>
      </c>
      <c r="H372" s="5">
        <v>4</v>
      </c>
      <c r="I372" s="5">
        <v>618</v>
      </c>
      <c r="J372" s="6">
        <v>4220</v>
      </c>
      <c r="K372" s="6">
        <v>1688</v>
      </c>
      <c r="L372" s="6">
        <v>72163</v>
      </c>
      <c r="M372" s="6">
        <v>181040</v>
      </c>
      <c r="N372" s="6">
        <v>1688</v>
      </c>
      <c r="O372" s="6">
        <v>260799</v>
      </c>
    </row>
    <row r="373" spans="1:15" ht="11.25" customHeight="1" x14ac:dyDescent="0.2">
      <c r="A373" s="292"/>
      <c r="B373" s="3" t="s">
        <v>13</v>
      </c>
      <c r="C373" s="2" t="s">
        <v>10</v>
      </c>
      <c r="D373" s="5">
        <v>27</v>
      </c>
      <c r="E373" s="5">
        <v>21</v>
      </c>
      <c r="F373" s="5">
        <v>734</v>
      </c>
      <c r="G373" s="6">
        <v>1250</v>
      </c>
      <c r="H373" s="5">
        <v>16</v>
      </c>
      <c r="I373" s="6">
        <v>2048</v>
      </c>
      <c r="J373" s="6">
        <v>7671</v>
      </c>
      <c r="K373" s="6">
        <v>5967</v>
      </c>
      <c r="L373" s="6">
        <v>208548</v>
      </c>
      <c r="M373" s="6">
        <v>355156</v>
      </c>
      <c r="N373" s="6">
        <v>4546</v>
      </c>
      <c r="O373" s="6">
        <v>581888</v>
      </c>
    </row>
    <row r="374" spans="1:15" ht="11.25" customHeight="1" x14ac:dyDescent="0.2">
      <c r="A374" s="292"/>
      <c r="B374" s="3" t="s">
        <v>13</v>
      </c>
      <c r="C374" s="2" t="s">
        <v>11</v>
      </c>
      <c r="D374" s="5">
        <v>33</v>
      </c>
      <c r="E374" s="5">
        <v>18</v>
      </c>
      <c r="F374" s="5">
        <v>597</v>
      </c>
      <c r="G374" s="6">
        <v>1170</v>
      </c>
      <c r="H374" s="5">
        <v>10</v>
      </c>
      <c r="I374" s="6">
        <v>1828</v>
      </c>
      <c r="J374" s="6">
        <v>9880</v>
      </c>
      <c r="K374" s="6">
        <v>5389</v>
      </c>
      <c r="L374" s="6">
        <v>178746</v>
      </c>
      <c r="M374" s="6">
        <v>350306</v>
      </c>
      <c r="N374" s="6">
        <v>2994</v>
      </c>
      <c r="O374" s="6">
        <v>547315</v>
      </c>
    </row>
    <row r="375" spans="1:15" ht="11.25" customHeight="1" x14ac:dyDescent="0.2">
      <c r="A375" s="292"/>
      <c r="B375" s="3" t="s">
        <v>14</v>
      </c>
      <c r="C375" s="2" t="s">
        <v>10</v>
      </c>
      <c r="D375" s="5">
        <v>5</v>
      </c>
      <c r="E375" s="5">
        <v>1</v>
      </c>
      <c r="F375" s="5">
        <v>144</v>
      </c>
      <c r="G375" s="5">
        <v>161</v>
      </c>
      <c r="H375" s="5">
        <v>5</v>
      </c>
      <c r="I375" s="5">
        <v>316</v>
      </c>
      <c r="J375" s="5">
        <v>488</v>
      </c>
      <c r="K375" s="5">
        <v>98</v>
      </c>
      <c r="L375" s="6">
        <v>14059</v>
      </c>
      <c r="M375" s="6">
        <v>15718</v>
      </c>
      <c r="N375" s="5">
        <v>488</v>
      </c>
      <c r="O375" s="6">
        <v>30851</v>
      </c>
    </row>
    <row r="376" spans="1:15" ht="11.25" customHeight="1" x14ac:dyDescent="0.2">
      <c r="A376" s="292"/>
      <c r="B376" s="3" t="s">
        <v>14</v>
      </c>
      <c r="C376" s="2" t="s">
        <v>11</v>
      </c>
      <c r="D376" s="5">
        <v>4</v>
      </c>
      <c r="E376" s="5">
        <v>2</v>
      </c>
      <c r="F376" s="5">
        <v>119</v>
      </c>
      <c r="G376" s="5">
        <v>105</v>
      </c>
      <c r="H376" s="5">
        <v>5</v>
      </c>
      <c r="I376" s="5">
        <v>235</v>
      </c>
      <c r="J376" s="5">
        <v>711</v>
      </c>
      <c r="K376" s="5">
        <v>356</v>
      </c>
      <c r="L376" s="6">
        <v>21155</v>
      </c>
      <c r="M376" s="6">
        <v>18666</v>
      </c>
      <c r="N376" s="5">
        <v>889</v>
      </c>
      <c r="O376" s="6">
        <v>41777</v>
      </c>
    </row>
    <row r="377" spans="1:15" ht="11.25" customHeight="1" x14ac:dyDescent="0.2">
      <c r="A377" s="292"/>
      <c r="B377" s="3" t="s">
        <v>15</v>
      </c>
      <c r="C377" s="2" t="s">
        <v>10</v>
      </c>
      <c r="D377" s="5">
        <v>187</v>
      </c>
      <c r="E377" s="5">
        <v>150</v>
      </c>
      <c r="F377" s="6">
        <v>3550</v>
      </c>
      <c r="G377" s="6">
        <v>2188</v>
      </c>
      <c r="H377" s="5">
        <v>38</v>
      </c>
      <c r="I377" s="6">
        <v>6113</v>
      </c>
      <c r="J377" s="6">
        <v>16720</v>
      </c>
      <c r="K377" s="6">
        <v>13412</v>
      </c>
      <c r="L377" s="6">
        <v>317418</v>
      </c>
      <c r="M377" s="6">
        <v>195637</v>
      </c>
      <c r="N377" s="6">
        <v>3398</v>
      </c>
      <c r="O377" s="6">
        <v>546585</v>
      </c>
    </row>
    <row r="378" spans="1:15" ht="11.25" customHeight="1" x14ac:dyDescent="0.2">
      <c r="A378" s="292"/>
      <c r="B378" s="3" t="s">
        <v>16</v>
      </c>
      <c r="C378" s="2" t="s">
        <v>11</v>
      </c>
      <c r="D378" s="5">
        <v>105</v>
      </c>
      <c r="E378" s="5">
        <v>62</v>
      </c>
      <c r="F378" s="6">
        <v>3163</v>
      </c>
      <c r="G378" s="6">
        <v>1686</v>
      </c>
      <c r="H378" s="5">
        <v>33</v>
      </c>
      <c r="I378" s="6">
        <v>5049</v>
      </c>
      <c r="J378" s="6">
        <v>18741</v>
      </c>
      <c r="K378" s="6">
        <v>11066</v>
      </c>
      <c r="L378" s="6">
        <v>564555</v>
      </c>
      <c r="M378" s="6">
        <v>300929</v>
      </c>
      <c r="N378" s="6">
        <v>5890</v>
      </c>
      <c r="O378" s="6">
        <v>901181</v>
      </c>
    </row>
    <row r="379" spans="1:15" ht="11.25" customHeight="1" x14ac:dyDescent="0.2">
      <c r="A379" s="292"/>
      <c r="B379" s="3" t="s">
        <v>17</v>
      </c>
      <c r="C379" s="2" t="s">
        <v>10</v>
      </c>
      <c r="D379" s="5">
        <v>15</v>
      </c>
      <c r="E379" s="5">
        <v>29</v>
      </c>
      <c r="F379" s="6">
        <v>1376</v>
      </c>
      <c r="G379" s="5">
        <v>598</v>
      </c>
      <c r="H379" s="5">
        <v>4</v>
      </c>
      <c r="I379" s="6">
        <v>2022</v>
      </c>
      <c r="J379" s="6">
        <v>2398</v>
      </c>
      <c r="K379" s="6">
        <v>4636</v>
      </c>
      <c r="L379" s="6">
        <v>219980</v>
      </c>
      <c r="M379" s="6">
        <v>95602</v>
      </c>
      <c r="N379" s="5">
        <v>639</v>
      </c>
      <c r="O379" s="6">
        <v>323255</v>
      </c>
    </row>
    <row r="380" spans="1:15" ht="11.25" customHeight="1" x14ac:dyDescent="0.2">
      <c r="A380" s="292"/>
      <c r="B380" s="3" t="s">
        <v>18</v>
      </c>
      <c r="C380" s="2" t="s">
        <v>11</v>
      </c>
      <c r="D380" s="5">
        <v>40</v>
      </c>
      <c r="E380" s="5">
        <v>51</v>
      </c>
      <c r="F380" s="6">
        <v>2902</v>
      </c>
      <c r="G380" s="6">
        <v>1215</v>
      </c>
      <c r="H380" s="5">
        <v>7</v>
      </c>
      <c r="I380" s="6">
        <v>4215</v>
      </c>
      <c r="J380" s="6">
        <v>7919</v>
      </c>
      <c r="K380" s="6">
        <v>10097</v>
      </c>
      <c r="L380" s="6">
        <v>574513</v>
      </c>
      <c r="M380" s="6">
        <v>240535</v>
      </c>
      <c r="N380" s="6">
        <v>1386</v>
      </c>
      <c r="O380" s="6">
        <v>834450</v>
      </c>
    </row>
    <row r="381" spans="1:15" ht="11.25" customHeight="1" x14ac:dyDescent="0.2">
      <c r="A381" s="293"/>
      <c r="B381" s="290" t="s">
        <v>7</v>
      </c>
      <c r="C381" s="290"/>
      <c r="D381" s="5">
        <v>446</v>
      </c>
      <c r="E381" s="5">
        <v>344</v>
      </c>
      <c r="F381" s="6">
        <v>12934</v>
      </c>
      <c r="G381" s="6">
        <v>9316</v>
      </c>
      <c r="H381" s="5">
        <v>125</v>
      </c>
      <c r="I381" s="10">
        <v>23165</v>
      </c>
      <c r="J381" s="6">
        <v>77405</v>
      </c>
      <c r="K381" s="6">
        <v>55306</v>
      </c>
      <c r="L381" s="6">
        <v>2248135</v>
      </c>
      <c r="M381" s="6">
        <v>1975815</v>
      </c>
      <c r="N381" s="6">
        <v>23217</v>
      </c>
      <c r="O381" s="12">
        <v>4379878</v>
      </c>
    </row>
    <row r="382" spans="1:15" ht="11.25" customHeight="1" x14ac:dyDescent="0.2">
      <c r="A382" s="291" t="s">
        <v>47</v>
      </c>
      <c r="B382" s="3" t="s">
        <v>9</v>
      </c>
      <c r="C382" s="2" t="s">
        <v>10</v>
      </c>
      <c r="D382" s="4"/>
      <c r="E382" s="5">
        <v>32</v>
      </c>
      <c r="F382" s="5">
        <v>6</v>
      </c>
      <c r="G382" s="4"/>
      <c r="H382" s="4"/>
      <c r="I382" s="5">
        <v>38</v>
      </c>
      <c r="J382" s="4"/>
      <c r="K382" s="6">
        <v>14759</v>
      </c>
      <c r="L382" s="6">
        <v>2767</v>
      </c>
      <c r="M382" s="4"/>
      <c r="N382" s="4"/>
      <c r="O382" s="6">
        <v>17526</v>
      </c>
    </row>
    <row r="383" spans="1:15" ht="11.25" customHeight="1" x14ac:dyDescent="0.2">
      <c r="A383" s="292"/>
      <c r="B383" s="3" t="s">
        <v>9</v>
      </c>
      <c r="C383" s="2" t="s">
        <v>11</v>
      </c>
      <c r="D383" s="4"/>
      <c r="E383" s="5">
        <v>23</v>
      </c>
      <c r="F383" s="5">
        <v>5</v>
      </c>
      <c r="G383" s="4"/>
      <c r="H383" s="4"/>
      <c r="I383" s="5">
        <v>28</v>
      </c>
      <c r="J383" s="4"/>
      <c r="K383" s="6">
        <v>10290</v>
      </c>
      <c r="L383" s="6">
        <v>2237</v>
      </c>
      <c r="M383" s="4"/>
      <c r="N383" s="4"/>
      <c r="O383" s="6">
        <v>12527</v>
      </c>
    </row>
    <row r="384" spans="1:15" ht="11.25" customHeight="1" x14ac:dyDescent="0.2">
      <c r="A384" s="292"/>
      <c r="B384" s="3" t="s">
        <v>12</v>
      </c>
      <c r="C384" s="2" t="s">
        <v>10</v>
      </c>
      <c r="D384" s="5">
        <v>3</v>
      </c>
      <c r="E384" s="5">
        <v>325</v>
      </c>
      <c r="F384" s="5">
        <v>20</v>
      </c>
      <c r="G384" s="5">
        <v>1</v>
      </c>
      <c r="H384" s="5">
        <v>1</v>
      </c>
      <c r="I384" s="5">
        <v>350</v>
      </c>
      <c r="J384" s="6">
        <v>1376</v>
      </c>
      <c r="K384" s="6">
        <v>149113</v>
      </c>
      <c r="L384" s="6">
        <v>9176</v>
      </c>
      <c r="M384" s="5">
        <v>459</v>
      </c>
      <c r="N384" s="5">
        <v>459</v>
      </c>
      <c r="O384" s="6">
        <v>160583</v>
      </c>
    </row>
    <row r="385" spans="1:15" ht="11.25" customHeight="1" x14ac:dyDescent="0.2">
      <c r="A385" s="292"/>
      <c r="B385" s="3" t="s">
        <v>12</v>
      </c>
      <c r="C385" s="2" t="s">
        <v>11</v>
      </c>
      <c r="D385" s="5">
        <v>6</v>
      </c>
      <c r="E385" s="5">
        <v>302</v>
      </c>
      <c r="F385" s="5">
        <v>29</v>
      </c>
      <c r="G385" s="5">
        <v>2</v>
      </c>
      <c r="H385" s="5">
        <v>1</v>
      </c>
      <c r="I385" s="5">
        <v>340</v>
      </c>
      <c r="J385" s="6">
        <v>2684</v>
      </c>
      <c r="K385" s="6">
        <v>135092</v>
      </c>
      <c r="L385" s="6">
        <v>12972</v>
      </c>
      <c r="M385" s="5">
        <v>895</v>
      </c>
      <c r="N385" s="5">
        <v>447</v>
      </c>
      <c r="O385" s="6">
        <v>152090</v>
      </c>
    </row>
    <row r="386" spans="1:15" ht="11.25" customHeight="1" x14ac:dyDescent="0.2">
      <c r="A386" s="292"/>
      <c r="B386" s="3" t="s">
        <v>13</v>
      </c>
      <c r="C386" s="2" t="s">
        <v>10</v>
      </c>
      <c r="D386" s="5">
        <v>32</v>
      </c>
      <c r="E386" s="6">
        <v>1201</v>
      </c>
      <c r="F386" s="5">
        <v>68</v>
      </c>
      <c r="G386" s="5">
        <v>9</v>
      </c>
      <c r="H386" s="4"/>
      <c r="I386" s="6">
        <v>1310</v>
      </c>
      <c r="J386" s="6">
        <v>9638</v>
      </c>
      <c r="K386" s="6">
        <v>361708</v>
      </c>
      <c r="L386" s="6">
        <v>20480</v>
      </c>
      <c r="M386" s="6">
        <v>2711</v>
      </c>
      <c r="N386" s="4"/>
      <c r="O386" s="6">
        <v>394537</v>
      </c>
    </row>
    <row r="387" spans="1:15" ht="11.25" customHeight="1" x14ac:dyDescent="0.2">
      <c r="A387" s="292"/>
      <c r="B387" s="3" t="s">
        <v>13</v>
      </c>
      <c r="C387" s="2" t="s">
        <v>11</v>
      </c>
      <c r="D387" s="5">
        <v>40</v>
      </c>
      <c r="E387" s="6">
        <v>1188</v>
      </c>
      <c r="F387" s="5">
        <v>50</v>
      </c>
      <c r="G387" s="5">
        <v>4</v>
      </c>
      <c r="H387" s="5">
        <v>1</v>
      </c>
      <c r="I387" s="6">
        <v>1283</v>
      </c>
      <c r="J387" s="6">
        <v>12695</v>
      </c>
      <c r="K387" s="6">
        <v>377037</v>
      </c>
      <c r="L387" s="6">
        <v>15869</v>
      </c>
      <c r="M387" s="6">
        <v>1269</v>
      </c>
      <c r="N387" s="5">
        <v>317</v>
      </c>
      <c r="O387" s="6">
        <v>407187</v>
      </c>
    </row>
    <row r="388" spans="1:15" ht="11.25" customHeight="1" x14ac:dyDescent="0.2">
      <c r="A388" s="292"/>
      <c r="B388" s="3" t="s">
        <v>14</v>
      </c>
      <c r="C388" s="2" t="s">
        <v>10</v>
      </c>
      <c r="D388" s="5">
        <v>11</v>
      </c>
      <c r="E388" s="5">
        <v>221</v>
      </c>
      <c r="F388" s="5">
        <v>25</v>
      </c>
      <c r="G388" s="5">
        <v>2</v>
      </c>
      <c r="H388" s="5">
        <v>1</v>
      </c>
      <c r="I388" s="5">
        <v>260</v>
      </c>
      <c r="J388" s="6">
        <v>1138</v>
      </c>
      <c r="K388" s="6">
        <v>22871</v>
      </c>
      <c r="L388" s="6">
        <v>2587</v>
      </c>
      <c r="M388" s="5">
        <v>207</v>
      </c>
      <c r="N388" s="5">
        <v>103</v>
      </c>
      <c r="O388" s="6">
        <v>26906</v>
      </c>
    </row>
    <row r="389" spans="1:15" ht="11.25" customHeight="1" x14ac:dyDescent="0.2">
      <c r="A389" s="292"/>
      <c r="B389" s="3" t="s">
        <v>14</v>
      </c>
      <c r="C389" s="2" t="s">
        <v>11</v>
      </c>
      <c r="D389" s="5">
        <v>6</v>
      </c>
      <c r="E389" s="5">
        <v>171</v>
      </c>
      <c r="F389" s="5">
        <v>9</v>
      </c>
      <c r="G389" s="5">
        <v>2</v>
      </c>
      <c r="H389" s="4"/>
      <c r="I389" s="5">
        <v>188</v>
      </c>
      <c r="J389" s="6">
        <v>1131</v>
      </c>
      <c r="K389" s="6">
        <v>32223</v>
      </c>
      <c r="L389" s="6">
        <v>1696</v>
      </c>
      <c r="M389" s="5">
        <v>377</v>
      </c>
      <c r="N389" s="4"/>
      <c r="O389" s="6">
        <v>35427</v>
      </c>
    </row>
    <row r="390" spans="1:15" ht="11.25" customHeight="1" x14ac:dyDescent="0.2">
      <c r="A390" s="292"/>
      <c r="B390" s="3" t="s">
        <v>15</v>
      </c>
      <c r="C390" s="2" t="s">
        <v>10</v>
      </c>
      <c r="D390" s="5">
        <v>205</v>
      </c>
      <c r="E390" s="6">
        <v>3887</v>
      </c>
      <c r="F390" s="5">
        <v>400</v>
      </c>
      <c r="G390" s="5">
        <v>152</v>
      </c>
      <c r="H390" s="5">
        <v>7</v>
      </c>
      <c r="I390" s="6">
        <v>4651</v>
      </c>
      <c r="J390" s="6">
        <v>19430</v>
      </c>
      <c r="K390" s="6">
        <v>368403</v>
      </c>
      <c r="L390" s="6">
        <v>37911</v>
      </c>
      <c r="M390" s="6">
        <v>14406</v>
      </c>
      <c r="N390" s="5">
        <v>663</v>
      </c>
      <c r="O390" s="6">
        <v>440813</v>
      </c>
    </row>
    <row r="391" spans="1:15" ht="11.25" customHeight="1" x14ac:dyDescent="0.2">
      <c r="A391" s="292"/>
      <c r="B391" s="3" t="s">
        <v>16</v>
      </c>
      <c r="C391" s="2" t="s">
        <v>11</v>
      </c>
      <c r="D391" s="5">
        <v>102</v>
      </c>
      <c r="E391" s="6">
        <v>2953</v>
      </c>
      <c r="F391" s="5">
        <v>576</v>
      </c>
      <c r="G391" s="5">
        <v>36</v>
      </c>
      <c r="H391" s="5">
        <v>9</v>
      </c>
      <c r="I391" s="6">
        <v>3676</v>
      </c>
      <c r="J391" s="6">
        <v>19298</v>
      </c>
      <c r="K391" s="6">
        <v>558697</v>
      </c>
      <c r="L391" s="6">
        <v>108977</v>
      </c>
      <c r="M391" s="6">
        <v>6811</v>
      </c>
      <c r="N391" s="6">
        <v>1703</v>
      </c>
      <c r="O391" s="6">
        <v>695486</v>
      </c>
    </row>
    <row r="392" spans="1:15" ht="11.25" customHeight="1" x14ac:dyDescent="0.2">
      <c r="A392" s="292"/>
      <c r="B392" s="3" t="s">
        <v>17</v>
      </c>
      <c r="C392" s="2" t="s">
        <v>10</v>
      </c>
      <c r="D392" s="5">
        <v>23</v>
      </c>
      <c r="E392" s="6">
        <v>1235</v>
      </c>
      <c r="F392" s="5">
        <v>94</v>
      </c>
      <c r="G392" s="5">
        <v>13</v>
      </c>
      <c r="H392" s="5">
        <v>2</v>
      </c>
      <c r="I392" s="6">
        <v>1367</v>
      </c>
      <c r="J392" s="6">
        <v>3898</v>
      </c>
      <c r="K392" s="6">
        <v>209285</v>
      </c>
      <c r="L392" s="6">
        <v>15929</v>
      </c>
      <c r="M392" s="6">
        <v>2203</v>
      </c>
      <c r="N392" s="5">
        <v>339</v>
      </c>
      <c r="O392" s="6">
        <v>231654</v>
      </c>
    </row>
    <row r="393" spans="1:15" ht="11.25" customHeight="1" x14ac:dyDescent="0.2">
      <c r="A393" s="292"/>
      <c r="B393" s="3" t="s">
        <v>18</v>
      </c>
      <c r="C393" s="2" t="s">
        <v>11</v>
      </c>
      <c r="D393" s="5">
        <v>43</v>
      </c>
      <c r="E393" s="6">
        <v>2690</v>
      </c>
      <c r="F393" s="5">
        <v>293</v>
      </c>
      <c r="G393" s="5">
        <v>5</v>
      </c>
      <c r="H393" s="5">
        <v>3</v>
      </c>
      <c r="I393" s="6">
        <v>3034</v>
      </c>
      <c r="J393" s="6">
        <v>9024</v>
      </c>
      <c r="K393" s="6">
        <v>564495</v>
      </c>
      <c r="L393" s="6">
        <v>61486</v>
      </c>
      <c r="M393" s="6">
        <v>1049</v>
      </c>
      <c r="N393" s="5">
        <v>630</v>
      </c>
      <c r="O393" s="6">
        <v>636684</v>
      </c>
    </row>
    <row r="394" spans="1:15" ht="11.25" customHeight="1" x14ac:dyDescent="0.2">
      <c r="A394" s="293"/>
      <c r="B394" s="290" t="s">
        <v>7</v>
      </c>
      <c r="C394" s="290"/>
      <c r="D394" s="5">
        <v>471</v>
      </c>
      <c r="E394" s="6">
        <v>14228</v>
      </c>
      <c r="F394" s="6">
        <v>1575</v>
      </c>
      <c r="G394" s="5">
        <v>226</v>
      </c>
      <c r="H394" s="5">
        <v>25</v>
      </c>
      <c r="I394" s="10">
        <v>16525</v>
      </c>
      <c r="J394" s="6">
        <v>80312</v>
      </c>
      <c r="K394" s="6">
        <v>2803973</v>
      </c>
      <c r="L394" s="6">
        <v>292087</v>
      </c>
      <c r="M394" s="6">
        <v>30387</v>
      </c>
      <c r="N394" s="6">
        <v>4661</v>
      </c>
      <c r="O394" s="12">
        <v>3211420</v>
      </c>
    </row>
    <row r="395" spans="1:15" ht="11.25" customHeight="1" x14ac:dyDescent="0.2">
      <c r="A395" s="291" t="s">
        <v>48</v>
      </c>
      <c r="B395" s="3" t="s">
        <v>9</v>
      </c>
      <c r="C395" s="2" t="s">
        <v>10</v>
      </c>
      <c r="D395" s="4"/>
      <c r="E395" s="4"/>
      <c r="F395" s="5">
        <v>23</v>
      </c>
      <c r="G395" s="4"/>
      <c r="H395" s="5">
        <v>6</v>
      </c>
      <c r="I395" s="5">
        <v>29</v>
      </c>
      <c r="J395" s="4"/>
      <c r="K395" s="4"/>
      <c r="L395" s="6">
        <v>10088</v>
      </c>
      <c r="M395" s="4"/>
      <c r="N395" s="6">
        <v>2632</v>
      </c>
      <c r="O395" s="6">
        <v>12720</v>
      </c>
    </row>
    <row r="396" spans="1:15" ht="11.25" customHeight="1" x14ac:dyDescent="0.2">
      <c r="A396" s="292"/>
      <c r="B396" s="3" t="s">
        <v>9</v>
      </c>
      <c r="C396" s="2" t="s">
        <v>11</v>
      </c>
      <c r="D396" s="5">
        <v>1</v>
      </c>
      <c r="E396" s="4"/>
      <c r="F396" s="5">
        <v>37</v>
      </c>
      <c r="G396" s="4"/>
      <c r="H396" s="5">
        <v>12</v>
      </c>
      <c r="I396" s="5">
        <v>50</v>
      </c>
      <c r="J396" s="5">
        <v>425</v>
      </c>
      <c r="K396" s="4"/>
      <c r="L396" s="6">
        <v>15741</v>
      </c>
      <c r="M396" s="4"/>
      <c r="N396" s="6">
        <v>5105</v>
      </c>
      <c r="O396" s="6">
        <v>21271</v>
      </c>
    </row>
    <row r="397" spans="1:15" ht="11.25" customHeight="1" x14ac:dyDescent="0.2">
      <c r="A397" s="292"/>
      <c r="B397" s="3" t="s">
        <v>12</v>
      </c>
      <c r="C397" s="2" t="s">
        <v>10</v>
      </c>
      <c r="D397" s="5">
        <v>4</v>
      </c>
      <c r="E397" s="5">
        <v>2</v>
      </c>
      <c r="F397" s="5">
        <v>269</v>
      </c>
      <c r="G397" s="5">
        <v>3</v>
      </c>
      <c r="H397" s="5">
        <v>207</v>
      </c>
      <c r="I397" s="5">
        <v>485</v>
      </c>
      <c r="J397" s="6">
        <v>1745</v>
      </c>
      <c r="K397" s="5">
        <v>873</v>
      </c>
      <c r="L397" s="6">
        <v>117365</v>
      </c>
      <c r="M397" s="6">
        <v>1309</v>
      </c>
      <c r="N397" s="6">
        <v>90315</v>
      </c>
      <c r="O397" s="6">
        <v>211607</v>
      </c>
    </row>
    <row r="398" spans="1:15" ht="11.25" customHeight="1" x14ac:dyDescent="0.2">
      <c r="A398" s="292"/>
      <c r="B398" s="3" t="s">
        <v>12</v>
      </c>
      <c r="C398" s="2" t="s">
        <v>11</v>
      </c>
      <c r="D398" s="5">
        <v>2</v>
      </c>
      <c r="E398" s="5">
        <v>1</v>
      </c>
      <c r="F398" s="5">
        <v>244</v>
      </c>
      <c r="G398" s="5">
        <v>4</v>
      </c>
      <c r="H398" s="5">
        <v>183</v>
      </c>
      <c r="I398" s="5">
        <v>434</v>
      </c>
      <c r="J398" s="5">
        <v>851</v>
      </c>
      <c r="K398" s="5">
        <v>425</v>
      </c>
      <c r="L398" s="6">
        <v>103793</v>
      </c>
      <c r="M398" s="6">
        <v>1702</v>
      </c>
      <c r="N398" s="6">
        <v>77844</v>
      </c>
      <c r="O398" s="6">
        <v>184615</v>
      </c>
    </row>
    <row r="399" spans="1:15" ht="11.25" customHeight="1" x14ac:dyDescent="0.2">
      <c r="A399" s="292"/>
      <c r="B399" s="3" t="s">
        <v>13</v>
      </c>
      <c r="C399" s="2" t="s">
        <v>10</v>
      </c>
      <c r="D399" s="5">
        <v>3</v>
      </c>
      <c r="E399" s="5">
        <v>2</v>
      </c>
      <c r="F399" s="5">
        <v>738</v>
      </c>
      <c r="G399" s="5">
        <v>8</v>
      </c>
      <c r="H399" s="5">
        <v>845</v>
      </c>
      <c r="I399" s="6">
        <v>1596</v>
      </c>
      <c r="J399" s="5">
        <v>859</v>
      </c>
      <c r="K399" s="5">
        <v>573</v>
      </c>
      <c r="L399" s="6">
        <v>211362</v>
      </c>
      <c r="M399" s="6">
        <v>2291</v>
      </c>
      <c r="N399" s="6">
        <v>242006</v>
      </c>
      <c r="O399" s="6">
        <v>457091</v>
      </c>
    </row>
    <row r="400" spans="1:15" ht="11.25" customHeight="1" x14ac:dyDescent="0.2">
      <c r="A400" s="292"/>
      <c r="B400" s="3" t="s">
        <v>13</v>
      </c>
      <c r="C400" s="2" t="s">
        <v>11</v>
      </c>
      <c r="D400" s="5">
        <v>11</v>
      </c>
      <c r="E400" s="5">
        <v>2</v>
      </c>
      <c r="F400" s="5">
        <v>708</v>
      </c>
      <c r="G400" s="5">
        <v>4</v>
      </c>
      <c r="H400" s="5">
        <v>839</v>
      </c>
      <c r="I400" s="6">
        <v>1564</v>
      </c>
      <c r="J400" s="6">
        <v>3320</v>
      </c>
      <c r="K400" s="5">
        <v>604</v>
      </c>
      <c r="L400" s="6">
        <v>213676</v>
      </c>
      <c r="M400" s="6">
        <v>1207</v>
      </c>
      <c r="N400" s="6">
        <v>253212</v>
      </c>
      <c r="O400" s="6">
        <v>472019</v>
      </c>
    </row>
    <row r="401" spans="1:15" ht="11.25" customHeight="1" x14ac:dyDescent="0.2">
      <c r="A401" s="292"/>
      <c r="B401" s="3" t="s">
        <v>14</v>
      </c>
      <c r="C401" s="2" t="s">
        <v>10</v>
      </c>
      <c r="D401" s="5">
        <v>2</v>
      </c>
      <c r="E401" s="4"/>
      <c r="F401" s="5">
        <v>146</v>
      </c>
      <c r="G401" s="4"/>
      <c r="H401" s="5">
        <v>130</v>
      </c>
      <c r="I401" s="5">
        <v>278</v>
      </c>
      <c r="J401" s="5">
        <v>197</v>
      </c>
      <c r="K401" s="4"/>
      <c r="L401" s="6">
        <v>14368</v>
      </c>
      <c r="M401" s="4"/>
      <c r="N401" s="6">
        <v>12793</v>
      </c>
      <c r="O401" s="6">
        <v>27358</v>
      </c>
    </row>
    <row r="402" spans="1:15" ht="11.25" customHeight="1" x14ac:dyDescent="0.2">
      <c r="A402" s="292"/>
      <c r="B402" s="3" t="s">
        <v>14</v>
      </c>
      <c r="C402" s="2" t="s">
        <v>11</v>
      </c>
      <c r="D402" s="4"/>
      <c r="E402" s="5">
        <v>3</v>
      </c>
      <c r="F402" s="5">
        <v>116</v>
      </c>
      <c r="G402" s="4"/>
      <c r="H402" s="5">
        <v>99</v>
      </c>
      <c r="I402" s="5">
        <v>218</v>
      </c>
      <c r="J402" s="4"/>
      <c r="K402" s="5">
        <v>538</v>
      </c>
      <c r="L402" s="6">
        <v>20786</v>
      </c>
      <c r="M402" s="4"/>
      <c r="N402" s="6">
        <v>17740</v>
      </c>
      <c r="O402" s="6">
        <v>39064</v>
      </c>
    </row>
    <row r="403" spans="1:15" ht="11.25" customHeight="1" x14ac:dyDescent="0.2">
      <c r="A403" s="292"/>
      <c r="B403" s="3" t="s">
        <v>15</v>
      </c>
      <c r="C403" s="2" t="s">
        <v>10</v>
      </c>
      <c r="D403" s="5">
        <v>44</v>
      </c>
      <c r="E403" s="5">
        <v>59</v>
      </c>
      <c r="F403" s="6">
        <v>2305</v>
      </c>
      <c r="G403" s="5">
        <v>7</v>
      </c>
      <c r="H403" s="6">
        <v>2489</v>
      </c>
      <c r="I403" s="6">
        <v>4904</v>
      </c>
      <c r="J403" s="6">
        <v>3966</v>
      </c>
      <c r="K403" s="6">
        <v>5318</v>
      </c>
      <c r="L403" s="6">
        <v>207747</v>
      </c>
      <c r="M403" s="5">
        <v>631</v>
      </c>
      <c r="N403" s="6">
        <v>224330</v>
      </c>
      <c r="O403" s="6">
        <v>441992</v>
      </c>
    </row>
    <row r="404" spans="1:15" ht="11.25" customHeight="1" x14ac:dyDescent="0.2">
      <c r="A404" s="292"/>
      <c r="B404" s="3" t="s">
        <v>16</v>
      </c>
      <c r="C404" s="2" t="s">
        <v>11</v>
      </c>
      <c r="D404" s="5">
        <v>20</v>
      </c>
      <c r="E404" s="5">
        <v>21</v>
      </c>
      <c r="F404" s="6">
        <v>1839</v>
      </c>
      <c r="G404" s="5">
        <v>7</v>
      </c>
      <c r="H404" s="6">
        <v>1885</v>
      </c>
      <c r="I404" s="6">
        <v>3772</v>
      </c>
      <c r="J404" s="6">
        <v>3598</v>
      </c>
      <c r="K404" s="6">
        <v>3778</v>
      </c>
      <c r="L404" s="6">
        <v>330864</v>
      </c>
      <c r="M404" s="6">
        <v>1259</v>
      </c>
      <c r="N404" s="6">
        <v>339140</v>
      </c>
      <c r="O404" s="6">
        <v>678639</v>
      </c>
    </row>
    <row r="405" spans="1:15" ht="11.25" customHeight="1" x14ac:dyDescent="0.2">
      <c r="A405" s="292"/>
      <c r="B405" s="3" t="s">
        <v>17</v>
      </c>
      <c r="C405" s="2" t="s">
        <v>10</v>
      </c>
      <c r="D405" s="5">
        <v>3</v>
      </c>
      <c r="E405" s="5">
        <v>10</v>
      </c>
      <c r="F405" s="5">
        <v>766</v>
      </c>
      <c r="G405" s="5">
        <v>2</v>
      </c>
      <c r="H405" s="5">
        <v>728</v>
      </c>
      <c r="I405" s="6">
        <v>1509</v>
      </c>
      <c r="J405" s="5">
        <v>483</v>
      </c>
      <c r="K405" s="6">
        <v>1611</v>
      </c>
      <c r="L405" s="6">
        <v>123440</v>
      </c>
      <c r="M405" s="5">
        <v>322</v>
      </c>
      <c r="N405" s="6">
        <v>117316</v>
      </c>
      <c r="O405" s="6">
        <v>243172</v>
      </c>
    </row>
    <row r="406" spans="1:15" ht="11.25" customHeight="1" x14ac:dyDescent="0.2">
      <c r="A406" s="292"/>
      <c r="B406" s="3" t="s">
        <v>18</v>
      </c>
      <c r="C406" s="2" t="s">
        <v>11</v>
      </c>
      <c r="D406" s="5">
        <v>5</v>
      </c>
      <c r="E406" s="5">
        <v>19</v>
      </c>
      <c r="F406" s="6">
        <v>1707</v>
      </c>
      <c r="G406" s="5">
        <v>4</v>
      </c>
      <c r="H406" s="6">
        <v>1674</v>
      </c>
      <c r="I406" s="6">
        <v>3409</v>
      </c>
      <c r="J406" s="5">
        <v>998</v>
      </c>
      <c r="K406" s="6">
        <v>3792</v>
      </c>
      <c r="L406" s="6">
        <v>340640</v>
      </c>
      <c r="M406" s="5">
        <v>798</v>
      </c>
      <c r="N406" s="6">
        <v>334055</v>
      </c>
      <c r="O406" s="6">
        <v>680283</v>
      </c>
    </row>
    <row r="407" spans="1:15" ht="11.25" customHeight="1" x14ac:dyDescent="0.2">
      <c r="A407" s="293"/>
      <c r="B407" s="290" t="s">
        <v>7</v>
      </c>
      <c r="C407" s="290"/>
      <c r="D407" s="5">
        <v>95</v>
      </c>
      <c r="E407" s="5">
        <v>119</v>
      </c>
      <c r="F407" s="6">
        <v>8898</v>
      </c>
      <c r="G407" s="5">
        <v>39</v>
      </c>
      <c r="H407" s="6">
        <v>9097</v>
      </c>
      <c r="I407" s="10">
        <v>18248</v>
      </c>
      <c r="J407" s="6">
        <v>16442</v>
      </c>
      <c r="K407" s="6">
        <v>17512</v>
      </c>
      <c r="L407" s="6">
        <v>1709870</v>
      </c>
      <c r="M407" s="6">
        <v>9519</v>
      </c>
      <c r="N407" s="6">
        <v>1716488</v>
      </c>
      <c r="O407" s="12">
        <v>3469831</v>
      </c>
    </row>
    <row r="408" spans="1:15" ht="11.25" customHeight="1" x14ac:dyDescent="0.2">
      <c r="A408" s="291" t="s">
        <v>49</v>
      </c>
      <c r="B408" s="3" t="s">
        <v>9</v>
      </c>
      <c r="C408" s="2" t="s">
        <v>10</v>
      </c>
      <c r="D408" s="5">
        <v>64</v>
      </c>
      <c r="E408" s="4"/>
      <c r="F408" s="5">
        <v>94</v>
      </c>
      <c r="G408" s="4"/>
      <c r="H408" s="4"/>
      <c r="I408" s="5">
        <v>158</v>
      </c>
      <c r="J408" s="6">
        <v>27848</v>
      </c>
      <c r="K408" s="4"/>
      <c r="L408" s="6">
        <v>40901</v>
      </c>
      <c r="M408" s="4"/>
      <c r="N408" s="4"/>
      <c r="O408" s="6">
        <v>68749</v>
      </c>
    </row>
    <row r="409" spans="1:15" ht="11.25" customHeight="1" x14ac:dyDescent="0.2">
      <c r="A409" s="292"/>
      <c r="B409" s="3" t="s">
        <v>9</v>
      </c>
      <c r="C409" s="2" t="s">
        <v>11</v>
      </c>
      <c r="D409" s="5">
        <v>81</v>
      </c>
      <c r="E409" s="4"/>
      <c r="F409" s="5">
        <v>100</v>
      </c>
      <c r="G409" s="4"/>
      <c r="H409" s="4"/>
      <c r="I409" s="5">
        <v>181</v>
      </c>
      <c r="J409" s="6">
        <v>34187</v>
      </c>
      <c r="K409" s="4"/>
      <c r="L409" s="6">
        <v>42206</v>
      </c>
      <c r="M409" s="4"/>
      <c r="N409" s="4"/>
      <c r="O409" s="6">
        <v>76393</v>
      </c>
    </row>
    <row r="410" spans="1:15" ht="11.25" customHeight="1" x14ac:dyDescent="0.2">
      <c r="A410" s="292"/>
      <c r="B410" s="3" t="s">
        <v>12</v>
      </c>
      <c r="C410" s="2" t="s">
        <v>10</v>
      </c>
      <c r="D410" s="5">
        <v>504</v>
      </c>
      <c r="E410" s="5">
        <v>8</v>
      </c>
      <c r="F410" s="5">
        <v>559</v>
      </c>
      <c r="G410" s="5">
        <v>8</v>
      </c>
      <c r="H410" s="5">
        <v>2</v>
      </c>
      <c r="I410" s="6">
        <v>1081</v>
      </c>
      <c r="J410" s="6">
        <v>218151</v>
      </c>
      <c r="K410" s="6">
        <v>3463</v>
      </c>
      <c r="L410" s="6">
        <v>241957</v>
      </c>
      <c r="M410" s="6">
        <v>3463</v>
      </c>
      <c r="N410" s="5">
        <v>866</v>
      </c>
      <c r="O410" s="6">
        <v>467900</v>
      </c>
    </row>
    <row r="411" spans="1:15" ht="11.25" customHeight="1" x14ac:dyDescent="0.2">
      <c r="A411" s="292"/>
      <c r="B411" s="3" t="s">
        <v>12</v>
      </c>
      <c r="C411" s="2" t="s">
        <v>11</v>
      </c>
      <c r="D411" s="5">
        <v>544</v>
      </c>
      <c r="E411" s="5">
        <v>8</v>
      </c>
      <c r="F411" s="5">
        <v>474</v>
      </c>
      <c r="G411" s="5">
        <v>8</v>
      </c>
      <c r="H411" s="5">
        <v>1</v>
      </c>
      <c r="I411" s="6">
        <v>1035</v>
      </c>
      <c r="J411" s="6">
        <v>229570</v>
      </c>
      <c r="K411" s="6">
        <v>3376</v>
      </c>
      <c r="L411" s="6">
        <v>200030</v>
      </c>
      <c r="M411" s="6">
        <v>3376</v>
      </c>
      <c r="N411" s="5">
        <v>422</v>
      </c>
      <c r="O411" s="6">
        <v>436774</v>
      </c>
    </row>
    <row r="412" spans="1:15" ht="11.25" customHeight="1" x14ac:dyDescent="0.2">
      <c r="A412" s="292"/>
      <c r="B412" s="3" t="s">
        <v>13</v>
      </c>
      <c r="C412" s="2" t="s">
        <v>10</v>
      </c>
      <c r="D412" s="6">
        <v>1761</v>
      </c>
      <c r="E412" s="5">
        <v>30</v>
      </c>
      <c r="F412" s="6">
        <v>1680</v>
      </c>
      <c r="G412" s="5">
        <v>22</v>
      </c>
      <c r="H412" s="5">
        <v>6</v>
      </c>
      <c r="I412" s="6">
        <v>3499</v>
      </c>
      <c r="J412" s="6">
        <v>500344</v>
      </c>
      <c r="K412" s="6">
        <v>8524</v>
      </c>
      <c r="L412" s="6">
        <v>477330</v>
      </c>
      <c r="M412" s="6">
        <v>6251</v>
      </c>
      <c r="N412" s="6">
        <v>1705</v>
      </c>
      <c r="O412" s="6">
        <v>994154</v>
      </c>
    </row>
    <row r="413" spans="1:15" ht="11.25" customHeight="1" x14ac:dyDescent="0.2">
      <c r="A413" s="292"/>
      <c r="B413" s="3" t="s">
        <v>13</v>
      </c>
      <c r="C413" s="2" t="s">
        <v>11</v>
      </c>
      <c r="D413" s="6">
        <v>1577</v>
      </c>
      <c r="E413" s="5">
        <v>34</v>
      </c>
      <c r="F413" s="6">
        <v>1516</v>
      </c>
      <c r="G413" s="5">
        <v>14</v>
      </c>
      <c r="H413" s="5">
        <v>3</v>
      </c>
      <c r="I413" s="6">
        <v>3144</v>
      </c>
      <c r="J413" s="6">
        <v>472164</v>
      </c>
      <c r="K413" s="6">
        <v>10180</v>
      </c>
      <c r="L413" s="6">
        <v>453901</v>
      </c>
      <c r="M413" s="6">
        <v>4192</v>
      </c>
      <c r="N413" s="5">
        <v>898</v>
      </c>
      <c r="O413" s="6">
        <v>941335</v>
      </c>
    </row>
    <row r="414" spans="1:15" ht="11.25" customHeight="1" x14ac:dyDescent="0.2">
      <c r="A414" s="292"/>
      <c r="B414" s="3" t="s">
        <v>14</v>
      </c>
      <c r="C414" s="2" t="s">
        <v>10</v>
      </c>
      <c r="D414" s="5">
        <v>306</v>
      </c>
      <c r="E414" s="5">
        <v>8</v>
      </c>
      <c r="F414" s="5">
        <v>294</v>
      </c>
      <c r="G414" s="5">
        <v>3</v>
      </c>
      <c r="H414" s="4"/>
      <c r="I414" s="5">
        <v>611</v>
      </c>
      <c r="J414" s="6">
        <v>29875</v>
      </c>
      <c r="K414" s="5">
        <v>781</v>
      </c>
      <c r="L414" s="6">
        <v>28703</v>
      </c>
      <c r="M414" s="5">
        <v>293</v>
      </c>
      <c r="N414" s="4"/>
      <c r="O414" s="6">
        <v>59652</v>
      </c>
    </row>
    <row r="415" spans="1:15" ht="11.25" customHeight="1" x14ac:dyDescent="0.2">
      <c r="A415" s="292"/>
      <c r="B415" s="3" t="s">
        <v>14</v>
      </c>
      <c r="C415" s="2" t="s">
        <v>11</v>
      </c>
      <c r="D415" s="5">
        <v>212</v>
      </c>
      <c r="E415" s="5">
        <v>7</v>
      </c>
      <c r="F415" s="5">
        <v>223</v>
      </c>
      <c r="G415" s="5">
        <v>1</v>
      </c>
      <c r="H415" s="5">
        <v>1</v>
      </c>
      <c r="I415" s="5">
        <v>444</v>
      </c>
      <c r="J415" s="6">
        <v>37687</v>
      </c>
      <c r="K415" s="6">
        <v>1244</v>
      </c>
      <c r="L415" s="6">
        <v>39643</v>
      </c>
      <c r="M415" s="5">
        <v>178</v>
      </c>
      <c r="N415" s="5">
        <v>178</v>
      </c>
      <c r="O415" s="6">
        <v>78930</v>
      </c>
    </row>
    <row r="416" spans="1:15" ht="11.25" customHeight="1" x14ac:dyDescent="0.2">
      <c r="A416" s="292"/>
      <c r="B416" s="3" t="s">
        <v>15</v>
      </c>
      <c r="C416" s="2" t="s">
        <v>10</v>
      </c>
      <c r="D416" s="6">
        <v>4344</v>
      </c>
      <c r="E416" s="5">
        <v>237</v>
      </c>
      <c r="F416" s="6">
        <v>5573</v>
      </c>
      <c r="G416" s="5">
        <v>95</v>
      </c>
      <c r="H416" s="5">
        <v>22</v>
      </c>
      <c r="I416" s="6">
        <v>10271</v>
      </c>
      <c r="J416" s="6">
        <v>388412</v>
      </c>
      <c r="K416" s="6">
        <v>21191</v>
      </c>
      <c r="L416" s="6">
        <v>498301</v>
      </c>
      <c r="M416" s="6">
        <v>8494</v>
      </c>
      <c r="N416" s="6">
        <v>1967</v>
      </c>
      <c r="O416" s="6">
        <v>918365</v>
      </c>
    </row>
    <row r="417" spans="1:15" ht="11.25" customHeight="1" x14ac:dyDescent="0.2">
      <c r="A417" s="292"/>
      <c r="B417" s="3" t="s">
        <v>16</v>
      </c>
      <c r="C417" s="2" t="s">
        <v>11</v>
      </c>
      <c r="D417" s="6">
        <v>3738</v>
      </c>
      <c r="E417" s="5">
        <v>106</v>
      </c>
      <c r="F417" s="6">
        <v>4802</v>
      </c>
      <c r="G417" s="5">
        <v>63</v>
      </c>
      <c r="H417" s="5">
        <v>18</v>
      </c>
      <c r="I417" s="6">
        <v>8727</v>
      </c>
      <c r="J417" s="6">
        <v>667185</v>
      </c>
      <c r="K417" s="6">
        <v>18920</v>
      </c>
      <c r="L417" s="6">
        <v>857095</v>
      </c>
      <c r="M417" s="6">
        <v>11245</v>
      </c>
      <c r="N417" s="6">
        <v>3213</v>
      </c>
      <c r="O417" s="6">
        <v>1557658</v>
      </c>
    </row>
    <row r="418" spans="1:15" ht="11.25" customHeight="1" x14ac:dyDescent="0.2">
      <c r="A418" s="292"/>
      <c r="B418" s="3" t="s">
        <v>17</v>
      </c>
      <c r="C418" s="2" t="s">
        <v>10</v>
      </c>
      <c r="D418" s="6">
        <v>1460</v>
      </c>
      <c r="E418" s="5">
        <v>33</v>
      </c>
      <c r="F418" s="6">
        <v>1871</v>
      </c>
      <c r="G418" s="5">
        <v>5</v>
      </c>
      <c r="H418" s="5">
        <v>1</v>
      </c>
      <c r="I418" s="6">
        <v>3370</v>
      </c>
      <c r="J418" s="6">
        <v>233409</v>
      </c>
      <c r="K418" s="6">
        <v>5276</v>
      </c>
      <c r="L418" s="6">
        <v>299115</v>
      </c>
      <c r="M418" s="5">
        <v>799</v>
      </c>
      <c r="N418" s="5">
        <v>160</v>
      </c>
      <c r="O418" s="6">
        <v>538759</v>
      </c>
    </row>
    <row r="419" spans="1:15" ht="11.25" customHeight="1" x14ac:dyDescent="0.2">
      <c r="A419" s="292"/>
      <c r="B419" s="3" t="s">
        <v>18</v>
      </c>
      <c r="C419" s="2" t="s">
        <v>11</v>
      </c>
      <c r="D419" s="6">
        <v>3430</v>
      </c>
      <c r="E419" s="5">
        <v>75</v>
      </c>
      <c r="F419" s="6">
        <v>4108</v>
      </c>
      <c r="G419" s="5">
        <v>22</v>
      </c>
      <c r="H419" s="5">
        <v>3</v>
      </c>
      <c r="I419" s="6">
        <v>7638</v>
      </c>
      <c r="J419" s="6">
        <v>679042</v>
      </c>
      <c r="K419" s="6">
        <v>14848</v>
      </c>
      <c r="L419" s="6">
        <v>813266</v>
      </c>
      <c r="M419" s="6">
        <v>4355</v>
      </c>
      <c r="N419" s="5">
        <v>594</v>
      </c>
      <c r="O419" s="6">
        <v>1512105</v>
      </c>
    </row>
    <row r="420" spans="1:15" ht="11.25" customHeight="1" x14ac:dyDescent="0.2">
      <c r="A420" s="293"/>
      <c r="B420" s="290" t="s">
        <v>7</v>
      </c>
      <c r="C420" s="290"/>
      <c r="D420" s="6">
        <v>18021</v>
      </c>
      <c r="E420" s="5">
        <v>546</v>
      </c>
      <c r="F420" s="6">
        <v>21294</v>
      </c>
      <c r="G420" s="5">
        <v>241</v>
      </c>
      <c r="H420" s="5">
        <v>57</v>
      </c>
      <c r="I420" s="10">
        <v>40159</v>
      </c>
      <c r="J420" s="6">
        <v>3517874</v>
      </c>
      <c r="K420" s="6">
        <v>87803</v>
      </c>
      <c r="L420" s="6">
        <v>3992448</v>
      </c>
      <c r="M420" s="6">
        <v>42646</v>
      </c>
      <c r="N420" s="6">
        <v>10003</v>
      </c>
      <c r="O420" s="12">
        <v>7650774</v>
      </c>
    </row>
    <row r="421" spans="1:15" ht="11.25" customHeight="1" x14ac:dyDescent="0.2">
      <c r="A421" s="291" t="s">
        <v>50</v>
      </c>
      <c r="B421" s="3" t="s">
        <v>9</v>
      </c>
      <c r="C421" s="2" t="s">
        <v>10</v>
      </c>
      <c r="D421" s="5">
        <v>2</v>
      </c>
      <c r="E421" s="4"/>
      <c r="F421" s="5">
        <v>22</v>
      </c>
      <c r="G421" s="4"/>
      <c r="H421" s="5">
        <v>11</v>
      </c>
      <c r="I421" s="5">
        <v>35</v>
      </c>
      <c r="J421" s="5">
        <v>926</v>
      </c>
      <c r="K421" s="4"/>
      <c r="L421" s="6">
        <v>10185</v>
      </c>
      <c r="M421" s="4"/>
      <c r="N421" s="6">
        <v>5093</v>
      </c>
      <c r="O421" s="6">
        <v>16204</v>
      </c>
    </row>
    <row r="422" spans="1:15" ht="11.25" customHeight="1" x14ac:dyDescent="0.2">
      <c r="A422" s="292"/>
      <c r="B422" s="3" t="s">
        <v>9</v>
      </c>
      <c r="C422" s="2" t="s">
        <v>11</v>
      </c>
      <c r="D422" s="5">
        <v>1</v>
      </c>
      <c r="E422" s="5">
        <v>3</v>
      </c>
      <c r="F422" s="5">
        <v>15</v>
      </c>
      <c r="G422" s="4"/>
      <c r="H422" s="5">
        <v>12</v>
      </c>
      <c r="I422" s="5">
        <v>31</v>
      </c>
      <c r="J422" s="5">
        <v>449</v>
      </c>
      <c r="K422" s="6">
        <v>1347</v>
      </c>
      <c r="L422" s="6">
        <v>6736</v>
      </c>
      <c r="M422" s="4"/>
      <c r="N422" s="6">
        <v>5389</v>
      </c>
      <c r="O422" s="6">
        <v>13921</v>
      </c>
    </row>
    <row r="423" spans="1:15" ht="11.25" customHeight="1" x14ac:dyDescent="0.2">
      <c r="A423" s="292"/>
      <c r="B423" s="3" t="s">
        <v>12</v>
      </c>
      <c r="C423" s="2" t="s">
        <v>10</v>
      </c>
      <c r="D423" s="5">
        <v>11</v>
      </c>
      <c r="E423" s="5">
        <v>6</v>
      </c>
      <c r="F423" s="5">
        <v>231</v>
      </c>
      <c r="G423" s="5">
        <v>1</v>
      </c>
      <c r="H423" s="5">
        <v>171</v>
      </c>
      <c r="I423" s="5">
        <v>420</v>
      </c>
      <c r="J423" s="6">
        <v>5066</v>
      </c>
      <c r="K423" s="6">
        <v>2763</v>
      </c>
      <c r="L423" s="6">
        <v>106385</v>
      </c>
      <c r="M423" s="5">
        <v>461</v>
      </c>
      <c r="N423" s="6">
        <v>78753</v>
      </c>
      <c r="O423" s="6">
        <v>193428</v>
      </c>
    </row>
    <row r="424" spans="1:15" ht="11.25" customHeight="1" x14ac:dyDescent="0.2">
      <c r="A424" s="292"/>
      <c r="B424" s="3" t="s">
        <v>12</v>
      </c>
      <c r="C424" s="2" t="s">
        <v>11</v>
      </c>
      <c r="D424" s="5">
        <v>11</v>
      </c>
      <c r="E424" s="5">
        <v>14</v>
      </c>
      <c r="F424" s="5">
        <v>219</v>
      </c>
      <c r="G424" s="5">
        <v>3</v>
      </c>
      <c r="H424" s="5">
        <v>135</v>
      </c>
      <c r="I424" s="5">
        <v>382</v>
      </c>
      <c r="J424" s="6">
        <v>4939</v>
      </c>
      <c r="K424" s="6">
        <v>6286</v>
      </c>
      <c r="L424" s="6">
        <v>98334</v>
      </c>
      <c r="M424" s="6">
        <v>1347</v>
      </c>
      <c r="N424" s="6">
        <v>60617</v>
      </c>
      <c r="O424" s="6">
        <v>171523</v>
      </c>
    </row>
    <row r="425" spans="1:15" ht="11.25" customHeight="1" x14ac:dyDescent="0.2">
      <c r="A425" s="292"/>
      <c r="B425" s="3" t="s">
        <v>13</v>
      </c>
      <c r="C425" s="2" t="s">
        <v>10</v>
      </c>
      <c r="D425" s="5">
        <v>21</v>
      </c>
      <c r="E425" s="5">
        <v>52</v>
      </c>
      <c r="F425" s="5">
        <v>349</v>
      </c>
      <c r="G425" s="5">
        <v>4</v>
      </c>
      <c r="H425" s="5">
        <v>747</v>
      </c>
      <c r="I425" s="6">
        <v>1173</v>
      </c>
      <c r="J425" s="6">
        <v>6348</v>
      </c>
      <c r="K425" s="6">
        <v>15720</v>
      </c>
      <c r="L425" s="6">
        <v>105506</v>
      </c>
      <c r="M425" s="6">
        <v>1209</v>
      </c>
      <c r="N425" s="6">
        <v>225825</v>
      </c>
      <c r="O425" s="6">
        <v>354608</v>
      </c>
    </row>
    <row r="426" spans="1:15" ht="11.25" customHeight="1" x14ac:dyDescent="0.2">
      <c r="A426" s="292"/>
      <c r="B426" s="3" t="s">
        <v>13</v>
      </c>
      <c r="C426" s="2" t="s">
        <v>11</v>
      </c>
      <c r="D426" s="5">
        <v>27</v>
      </c>
      <c r="E426" s="5">
        <v>41</v>
      </c>
      <c r="F426" s="5">
        <v>328</v>
      </c>
      <c r="G426" s="5">
        <v>1</v>
      </c>
      <c r="H426" s="5">
        <v>682</v>
      </c>
      <c r="I426" s="6">
        <v>1079</v>
      </c>
      <c r="J426" s="6">
        <v>8601</v>
      </c>
      <c r="K426" s="6">
        <v>13061</v>
      </c>
      <c r="L426" s="6">
        <v>104491</v>
      </c>
      <c r="M426" s="5">
        <v>319</v>
      </c>
      <c r="N426" s="6">
        <v>217264</v>
      </c>
      <c r="O426" s="6">
        <v>343736</v>
      </c>
    </row>
    <row r="427" spans="1:15" ht="11.25" customHeight="1" x14ac:dyDescent="0.2">
      <c r="A427" s="292"/>
      <c r="B427" s="3" t="s">
        <v>14</v>
      </c>
      <c r="C427" s="2" t="s">
        <v>10</v>
      </c>
      <c r="D427" s="5">
        <v>1</v>
      </c>
      <c r="E427" s="5">
        <v>12</v>
      </c>
      <c r="F427" s="5">
        <v>69</v>
      </c>
      <c r="G427" s="5">
        <v>1</v>
      </c>
      <c r="H427" s="5">
        <v>130</v>
      </c>
      <c r="I427" s="5">
        <v>213</v>
      </c>
      <c r="J427" s="5">
        <v>104</v>
      </c>
      <c r="K427" s="6">
        <v>1247</v>
      </c>
      <c r="L427" s="6">
        <v>7168</v>
      </c>
      <c r="M427" s="5">
        <v>104</v>
      </c>
      <c r="N427" s="6">
        <v>13504</v>
      </c>
      <c r="O427" s="6">
        <v>22127</v>
      </c>
    </row>
    <row r="428" spans="1:15" ht="11.25" customHeight="1" x14ac:dyDescent="0.2">
      <c r="A428" s="292"/>
      <c r="B428" s="3" t="s">
        <v>14</v>
      </c>
      <c r="C428" s="2" t="s">
        <v>11</v>
      </c>
      <c r="D428" s="5">
        <v>2</v>
      </c>
      <c r="E428" s="5">
        <v>9</v>
      </c>
      <c r="F428" s="5">
        <v>63</v>
      </c>
      <c r="G428" s="4"/>
      <c r="H428" s="5">
        <v>100</v>
      </c>
      <c r="I428" s="5">
        <v>174</v>
      </c>
      <c r="J428" s="5">
        <v>378</v>
      </c>
      <c r="K428" s="6">
        <v>1702</v>
      </c>
      <c r="L428" s="6">
        <v>11916</v>
      </c>
      <c r="M428" s="4"/>
      <c r="N428" s="6">
        <v>18915</v>
      </c>
      <c r="O428" s="6">
        <v>32911</v>
      </c>
    </row>
    <row r="429" spans="1:15" ht="11.25" customHeight="1" x14ac:dyDescent="0.2">
      <c r="A429" s="292"/>
      <c r="B429" s="3" t="s">
        <v>15</v>
      </c>
      <c r="C429" s="2" t="s">
        <v>10</v>
      </c>
      <c r="D429" s="5">
        <v>144</v>
      </c>
      <c r="E429" s="5">
        <v>334</v>
      </c>
      <c r="F429" s="6">
        <v>1419</v>
      </c>
      <c r="G429" s="5">
        <v>22</v>
      </c>
      <c r="H429" s="6">
        <v>2666</v>
      </c>
      <c r="I429" s="6">
        <v>4585</v>
      </c>
      <c r="J429" s="6">
        <v>13700</v>
      </c>
      <c r="K429" s="6">
        <v>31775</v>
      </c>
      <c r="L429" s="6">
        <v>134998</v>
      </c>
      <c r="M429" s="6">
        <v>2093</v>
      </c>
      <c r="N429" s="6">
        <v>253632</v>
      </c>
      <c r="O429" s="6">
        <v>436198</v>
      </c>
    </row>
    <row r="430" spans="1:15" ht="11.25" customHeight="1" x14ac:dyDescent="0.2">
      <c r="A430" s="292"/>
      <c r="B430" s="3" t="s">
        <v>16</v>
      </c>
      <c r="C430" s="2" t="s">
        <v>11</v>
      </c>
      <c r="D430" s="5">
        <v>70</v>
      </c>
      <c r="E430" s="5">
        <v>242</v>
      </c>
      <c r="F430" s="6">
        <v>1069</v>
      </c>
      <c r="G430" s="5">
        <v>12</v>
      </c>
      <c r="H430" s="6">
        <v>2068</v>
      </c>
      <c r="I430" s="6">
        <v>3461</v>
      </c>
      <c r="J430" s="6">
        <v>13294</v>
      </c>
      <c r="K430" s="6">
        <v>45958</v>
      </c>
      <c r="L430" s="6">
        <v>203014</v>
      </c>
      <c r="M430" s="6">
        <v>2279</v>
      </c>
      <c r="N430" s="6">
        <v>392734</v>
      </c>
      <c r="O430" s="6">
        <v>657279</v>
      </c>
    </row>
    <row r="431" spans="1:15" ht="11.25" customHeight="1" x14ac:dyDescent="0.2">
      <c r="A431" s="292"/>
      <c r="B431" s="3" t="s">
        <v>17</v>
      </c>
      <c r="C431" s="2" t="s">
        <v>10</v>
      </c>
      <c r="D431" s="5">
        <v>13</v>
      </c>
      <c r="E431" s="5">
        <v>86</v>
      </c>
      <c r="F431" s="5">
        <v>472</v>
      </c>
      <c r="G431" s="4"/>
      <c r="H431" s="5">
        <v>886</v>
      </c>
      <c r="I431" s="6">
        <v>1457</v>
      </c>
      <c r="J431" s="6">
        <v>2211</v>
      </c>
      <c r="K431" s="6">
        <v>14629</v>
      </c>
      <c r="L431" s="6">
        <v>80288</v>
      </c>
      <c r="M431" s="4"/>
      <c r="N431" s="6">
        <v>150709</v>
      </c>
      <c r="O431" s="6">
        <v>247837</v>
      </c>
    </row>
    <row r="432" spans="1:15" ht="11.25" customHeight="1" x14ac:dyDescent="0.2">
      <c r="A432" s="292"/>
      <c r="B432" s="3" t="s">
        <v>18</v>
      </c>
      <c r="C432" s="2" t="s">
        <v>11</v>
      </c>
      <c r="D432" s="5">
        <v>14</v>
      </c>
      <c r="E432" s="5">
        <v>196</v>
      </c>
      <c r="F432" s="6">
        <v>1069</v>
      </c>
      <c r="G432" s="5">
        <v>3</v>
      </c>
      <c r="H432" s="6">
        <v>2027</v>
      </c>
      <c r="I432" s="6">
        <v>3309</v>
      </c>
      <c r="J432" s="6">
        <v>2949</v>
      </c>
      <c r="K432" s="6">
        <v>41286</v>
      </c>
      <c r="L432" s="6">
        <v>225176</v>
      </c>
      <c r="M432" s="5">
        <v>632</v>
      </c>
      <c r="N432" s="6">
        <v>426970</v>
      </c>
      <c r="O432" s="6">
        <v>697013</v>
      </c>
    </row>
    <row r="433" spans="1:15" ht="11.25" customHeight="1" x14ac:dyDescent="0.2">
      <c r="A433" s="293"/>
      <c r="B433" s="290" t="s">
        <v>7</v>
      </c>
      <c r="C433" s="290"/>
      <c r="D433" s="5">
        <v>317</v>
      </c>
      <c r="E433" s="5">
        <v>995</v>
      </c>
      <c r="F433" s="6">
        <v>5325</v>
      </c>
      <c r="G433" s="5">
        <v>47</v>
      </c>
      <c r="H433" s="6">
        <v>9635</v>
      </c>
      <c r="I433" s="10">
        <v>16319</v>
      </c>
      <c r="J433" s="6">
        <v>58965</v>
      </c>
      <c r="K433" s="6">
        <v>175774</v>
      </c>
      <c r="L433" s="6">
        <v>1094197</v>
      </c>
      <c r="M433" s="6">
        <v>8444</v>
      </c>
      <c r="N433" s="6">
        <v>1849405</v>
      </c>
      <c r="O433" s="12">
        <v>3186785</v>
      </c>
    </row>
    <row r="434" spans="1:15" ht="11.25" customHeight="1" x14ac:dyDescent="0.2">
      <c r="A434" s="291" t="s">
        <v>51</v>
      </c>
      <c r="B434" s="3" t="s">
        <v>9</v>
      </c>
      <c r="C434" s="2" t="s">
        <v>10</v>
      </c>
      <c r="D434" s="4"/>
      <c r="E434" s="4"/>
      <c r="F434" s="4"/>
      <c r="G434" s="5">
        <v>22</v>
      </c>
      <c r="H434" s="4"/>
      <c r="I434" s="5">
        <v>22</v>
      </c>
      <c r="J434" s="4"/>
      <c r="K434" s="4"/>
      <c r="L434" s="4"/>
      <c r="M434" s="6">
        <v>11009</v>
      </c>
      <c r="N434" s="4"/>
      <c r="O434" s="6">
        <v>11009</v>
      </c>
    </row>
    <row r="435" spans="1:15" ht="11.25" customHeight="1" x14ac:dyDescent="0.2">
      <c r="A435" s="292"/>
      <c r="B435" s="3" t="s">
        <v>9</v>
      </c>
      <c r="C435" s="2" t="s">
        <v>11</v>
      </c>
      <c r="D435" s="4"/>
      <c r="E435" s="4"/>
      <c r="F435" s="5">
        <v>1</v>
      </c>
      <c r="G435" s="5">
        <v>15</v>
      </c>
      <c r="H435" s="4"/>
      <c r="I435" s="5">
        <v>16</v>
      </c>
      <c r="J435" s="4"/>
      <c r="K435" s="4"/>
      <c r="L435" s="5">
        <v>485</v>
      </c>
      <c r="M435" s="6">
        <v>7281</v>
      </c>
      <c r="N435" s="4"/>
      <c r="O435" s="6">
        <v>7766</v>
      </c>
    </row>
    <row r="436" spans="1:15" ht="11.25" customHeight="1" x14ac:dyDescent="0.2">
      <c r="A436" s="292"/>
      <c r="B436" s="3" t="s">
        <v>12</v>
      </c>
      <c r="C436" s="2" t="s">
        <v>10</v>
      </c>
      <c r="D436" s="5">
        <v>1</v>
      </c>
      <c r="E436" s="5">
        <v>3</v>
      </c>
      <c r="F436" s="5">
        <v>4</v>
      </c>
      <c r="G436" s="5">
        <v>239</v>
      </c>
      <c r="H436" s="5">
        <v>2</v>
      </c>
      <c r="I436" s="5">
        <v>249</v>
      </c>
      <c r="J436" s="5">
        <v>498</v>
      </c>
      <c r="K436" s="6">
        <v>1493</v>
      </c>
      <c r="L436" s="6">
        <v>1991</v>
      </c>
      <c r="M436" s="6">
        <v>118966</v>
      </c>
      <c r="N436" s="5">
        <v>996</v>
      </c>
      <c r="O436" s="6">
        <v>123944</v>
      </c>
    </row>
    <row r="437" spans="1:15" ht="11.25" customHeight="1" x14ac:dyDescent="0.2">
      <c r="A437" s="292"/>
      <c r="B437" s="3" t="s">
        <v>12</v>
      </c>
      <c r="C437" s="2" t="s">
        <v>11</v>
      </c>
      <c r="D437" s="5">
        <v>1</v>
      </c>
      <c r="E437" s="5">
        <v>7</v>
      </c>
      <c r="F437" s="5">
        <v>3</v>
      </c>
      <c r="G437" s="5">
        <v>261</v>
      </c>
      <c r="H437" s="5">
        <v>4</v>
      </c>
      <c r="I437" s="5">
        <v>276</v>
      </c>
      <c r="J437" s="5">
        <v>485</v>
      </c>
      <c r="K437" s="6">
        <v>3397</v>
      </c>
      <c r="L437" s="6">
        <v>1456</v>
      </c>
      <c r="M437" s="6">
        <v>126664</v>
      </c>
      <c r="N437" s="6">
        <v>1941</v>
      </c>
      <c r="O437" s="6">
        <v>133943</v>
      </c>
    </row>
    <row r="438" spans="1:15" ht="11.25" customHeight="1" x14ac:dyDescent="0.2">
      <c r="A438" s="292"/>
      <c r="B438" s="3" t="s">
        <v>13</v>
      </c>
      <c r="C438" s="2" t="s">
        <v>10</v>
      </c>
      <c r="D438" s="5">
        <v>3</v>
      </c>
      <c r="E438" s="5">
        <v>13</v>
      </c>
      <c r="F438" s="5">
        <v>5</v>
      </c>
      <c r="G438" s="5">
        <v>806</v>
      </c>
      <c r="H438" s="5">
        <v>11</v>
      </c>
      <c r="I438" s="5">
        <v>838</v>
      </c>
      <c r="J438" s="5">
        <v>980</v>
      </c>
      <c r="K438" s="6">
        <v>4248</v>
      </c>
      <c r="L438" s="6">
        <v>1634</v>
      </c>
      <c r="M438" s="6">
        <v>263355</v>
      </c>
      <c r="N438" s="6">
        <v>3594</v>
      </c>
      <c r="O438" s="6">
        <v>273811</v>
      </c>
    </row>
    <row r="439" spans="1:15" ht="11.25" customHeight="1" x14ac:dyDescent="0.2">
      <c r="A439" s="292"/>
      <c r="B439" s="3" t="s">
        <v>13</v>
      </c>
      <c r="C439" s="2" t="s">
        <v>11</v>
      </c>
      <c r="D439" s="5">
        <v>1</v>
      </c>
      <c r="E439" s="5">
        <v>16</v>
      </c>
      <c r="F439" s="5">
        <v>9</v>
      </c>
      <c r="G439" s="5">
        <v>828</v>
      </c>
      <c r="H439" s="5">
        <v>9</v>
      </c>
      <c r="I439" s="5">
        <v>863</v>
      </c>
      <c r="J439" s="5">
        <v>344</v>
      </c>
      <c r="K439" s="6">
        <v>5509</v>
      </c>
      <c r="L439" s="6">
        <v>3099</v>
      </c>
      <c r="M439" s="6">
        <v>285095</v>
      </c>
      <c r="N439" s="6">
        <v>3099</v>
      </c>
      <c r="O439" s="6">
        <v>297146</v>
      </c>
    </row>
    <row r="440" spans="1:15" ht="11.25" customHeight="1" x14ac:dyDescent="0.2">
      <c r="A440" s="292"/>
      <c r="B440" s="3" t="s">
        <v>14</v>
      </c>
      <c r="C440" s="2" t="s">
        <v>10</v>
      </c>
      <c r="D440" s="5">
        <v>1</v>
      </c>
      <c r="E440" s="5">
        <v>2</v>
      </c>
      <c r="F440" s="5">
        <v>4</v>
      </c>
      <c r="G440" s="5">
        <v>164</v>
      </c>
      <c r="H440" s="5">
        <v>2</v>
      </c>
      <c r="I440" s="5">
        <v>173</v>
      </c>
      <c r="J440" s="5">
        <v>112</v>
      </c>
      <c r="K440" s="5">
        <v>225</v>
      </c>
      <c r="L440" s="5">
        <v>449</v>
      </c>
      <c r="M440" s="6">
        <v>18413</v>
      </c>
      <c r="N440" s="5">
        <v>225</v>
      </c>
      <c r="O440" s="6">
        <v>19424</v>
      </c>
    </row>
    <row r="441" spans="1:15" ht="11.25" customHeight="1" x14ac:dyDescent="0.2">
      <c r="A441" s="292"/>
      <c r="B441" s="3" t="s">
        <v>14</v>
      </c>
      <c r="C441" s="2" t="s">
        <v>11</v>
      </c>
      <c r="D441" s="4"/>
      <c r="E441" s="5">
        <v>3</v>
      </c>
      <c r="F441" s="5">
        <v>3</v>
      </c>
      <c r="G441" s="5">
        <v>114</v>
      </c>
      <c r="H441" s="4"/>
      <c r="I441" s="5">
        <v>120</v>
      </c>
      <c r="J441" s="4"/>
      <c r="K441" s="5">
        <v>613</v>
      </c>
      <c r="L441" s="5">
        <v>613</v>
      </c>
      <c r="M441" s="6">
        <v>23306</v>
      </c>
      <c r="N441" s="4"/>
      <c r="O441" s="6">
        <v>24532</v>
      </c>
    </row>
    <row r="442" spans="1:15" ht="11.25" customHeight="1" x14ac:dyDescent="0.2">
      <c r="A442" s="292"/>
      <c r="B442" s="3" t="s">
        <v>15</v>
      </c>
      <c r="C442" s="2" t="s">
        <v>10</v>
      </c>
      <c r="D442" s="5">
        <v>26</v>
      </c>
      <c r="E442" s="5">
        <v>71</v>
      </c>
      <c r="F442" s="5">
        <v>68</v>
      </c>
      <c r="G442" s="6">
        <v>2750</v>
      </c>
      <c r="H442" s="5">
        <v>16</v>
      </c>
      <c r="I442" s="6">
        <v>2931</v>
      </c>
      <c r="J442" s="6">
        <v>2673</v>
      </c>
      <c r="K442" s="6">
        <v>7301</v>
      </c>
      <c r="L442" s="6">
        <v>6992</v>
      </c>
      <c r="M442" s="6">
        <v>282770</v>
      </c>
      <c r="N442" s="6">
        <v>1645</v>
      </c>
      <c r="O442" s="6">
        <v>301381</v>
      </c>
    </row>
    <row r="443" spans="1:15" ht="11.25" customHeight="1" x14ac:dyDescent="0.2">
      <c r="A443" s="292"/>
      <c r="B443" s="3" t="s">
        <v>16</v>
      </c>
      <c r="C443" s="2" t="s">
        <v>11</v>
      </c>
      <c r="D443" s="5">
        <v>18</v>
      </c>
      <c r="E443" s="5">
        <v>56</v>
      </c>
      <c r="F443" s="5">
        <v>32</v>
      </c>
      <c r="G443" s="6">
        <v>2199</v>
      </c>
      <c r="H443" s="5">
        <v>20</v>
      </c>
      <c r="I443" s="6">
        <v>2325</v>
      </c>
      <c r="J443" s="6">
        <v>3695</v>
      </c>
      <c r="K443" s="6">
        <v>11495</v>
      </c>
      <c r="L443" s="6">
        <v>6568</v>
      </c>
      <c r="M443" s="6">
        <v>451367</v>
      </c>
      <c r="N443" s="6">
        <v>4105</v>
      </c>
      <c r="O443" s="6">
        <v>477230</v>
      </c>
    </row>
    <row r="444" spans="1:15" ht="11.25" customHeight="1" x14ac:dyDescent="0.2">
      <c r="A444" s="292"/>
      <c r="B444" s="3" t="s">
        <v>17</v>
      </c>
      <c r="C444" s="2" t="s">
        <v>10</v>
      </c>
      <c r="D444" s="5">
        <v>1</v>
      </c>
      <c r="E444" s="5">
        <v>20</v>
      </c>
      <c r="F444" s="5">
        <v>10</v>
      </c>
      <c r="G444" s="6">
        <v>1013</v>
      </c>
      <c r="H444" s="5">
        <v>5</v>
      </c>
      <c r="I444" s="6">
        <v>1049</v>
      </c>
      <c r="J444" s="5">
        <v>184</v>
      </c>
      <c r="K444" s="6">
        <v>3677</v>
      </c>
      <c r="L444" s="6">
        <v>1838</v>
      </c>
      <c r="M444" s="6">
        <v>186240</v>
      </c>
      <c r="N444" s="5">
        <v>919</v>
      </c>
      <c r="O444" s="6">
        <v>192858</v>
      </c>
    </row>
    <row r="445" spans="1:15" ht="11.25" customHeight="1" x14ac:dyDescent="0.2">
      <c r="A445" s="292"/>
      <c r="B445" s="3" t="s">
        <v>18</v>
      </c>
      <c r="C445" s="2" t="s">
        <v>11</v>
      </c>
      <c r="D445" s="5">
        <v>4</v>
      </c>
      <c r="E445" s="5">
        <v>57</v>
      </c>
      <c r="F445" s="5">
        <v>10</v>
      </c>
      <c r="G445" s="6">
        <v>2292</v>
      </c>
      <c r="H445" s="5">
        <v>9</v>
      </c>
      <c r="I445" s="6">
        <v>2372</v>
      </c>
      <c r="J445" s="5">
        <v>911</v>
      </c>
      <c r="K445" s="6">
        <v>12977</v>
      </c>
      <c r="L445" s="6">
        <v>2277</v>
      </c>
      <c r="M445" s="6">
        <v>521813</v>
      </c>
      <c r="N445" s="6">
        <v>2049</v>
      </c>
      <c r="O445" s="6">
        <v>540027</v>
      </c>
    </row>
    <row r="446" spans="1:15" ht="11.25" customHeight="1" x14ac:dyDescent="0.2">
      <c r="A446" s="293"/>
      <c r="B446" s="290" t="s">
        <v>7</v>
      </c>
      <c r="C446" s="290"/>
      <c r="D446" s="5">
        <v>56</v>
      </c>
      <c r="E446" s="5">
        <v>248</v>
      </c>
      <c r="F446" s="5">
        <v>149</v>
      </c>
      <c r="G446" s="6">
        <v>10703</v>
      </c>
      <c r="H446" s="5">
        <v>78</v>
      </c>
      <c r="I446" s="10">
        <v>11234</v>
      </c>
      <c r="J446" s="6">
        <v>9882</v>
      </c>
      <c r="K446" s="6">
        <v>50935</v>
      </c>
      <c r="L446" s="6">
        <v>27402</v>
      </c>
      <c r="M446" s="6">
        <v>2296279</v>
      </c>
      <c r="N446" s="6">
        <v>18573</v>
      </c>
      <c r="O446" s="12">
        <v>2403071</v>
      </c>
    </row>
    <row r="447" spans="1:15" ht="11.25" customHeight="1" x14ac:dyDescent="0.2">
      <c r="A447" s="291" t="s">
        <v>52</v>
      </c>
      <c r="B447" s="3" t="s">
        <v>9</v>
      </c>
      <c r="C447" s="2" t="s">
        <v>10</v>
      </c>
      <c r="D447" s="5">
        <v>1</v>
      </c>
      <c r="E447" s="5">
        <v>88</v>
      </c>
      <c r="F447" s="5">
        <v>38</v>
      </c>
      <c r="G447" s="4"/>
      <c r="H447" s="4"/>
      <c r="I447" s="5">
        <v>127</v>
      </c>
      <c r="J447" s="5">
        <v>435</v>
      </c>
      <c r="K447" s="6">
        <v>38290</v>
      </c>
      <c r="L447" s="6">
        <v>16535</v>
      </c>
      <c r="M447" s="4"/>
      <c r="N447" s="4"/>
      <c r="O447" s="6">
        <v>55260</v>
      </c>
    </row>
    <row r="448" spans="1:15" ht="11.25" customHeight="1" x14ac:dyDescent="0.2">
      <c r="A448" s="292"/>
      <c r="B448" s="3" t="s">
        <v>9</v>
      </c>
      <c r="C448" s="2" t="s">
        <v>11</v>
      </c>
      <c r="D448" s="5">
        <v>2</v>
      </c>
      <c r="E448" s="5">
        <v>116</v>
      </c>
      <c r="F448" s="5">
        <v>32</v>
      </c>
      <c r="G448" s="4"/>
      <c r="H448" s="4"/>
      <c r="I448" s="5">
        <v>150</v>
      </c>
      <c r="J448" s="5">
        <v>844</v>
      </c>
      <c r="K448" s="6">
        <v>48959</v>
      </c>
      <c r="L448" s="6">
        <v>13506</v>
      </c>
      <c r="M448" s="4"/>
      <c r="N448" s="4"/>
      <c r="O448" s="6">
        <v>63309</v>
      </c>
    </row>
    <row r="449" spans="1:15" ht="11.25" customHeight="1" x14ac:dyDescent="0.2">
      <c r="A449" s="292"/>
      <c r="B449" s="3" t="s">
        <v>12</v>
      </c>
      <c r="C449" s="2" t="s">
        <v>10</v>
      </c>
      <c r="D449" s="5">
        <v>10</v>
      </c>
      <c r="E449" s="5">
        <v>585</v>
      </c>
      <c r="F449" s="5">
        <v>218</v>
      </c>
      <c r="G449" s="5">
        <v>4</v>
      </c>
      <c r="H449" s="5">
        <v>1</v>
      </c>
      <c r="I449" s="5">
        <v>818</v>
      </c>
      <c r="J449" s="6">
        <v>4328</v>
      </c>
      <c r="K449" s="6">
        <v>253211</v>
      </c>
      <c r="L449" s="6">
        <v>94359</v>
      </c>
      <c r="M449" s="6">
        <v>1731</v>
      </c>
      <c r="N449" s="5">
        <v>433</v>
      </c>
      <c r="O449" s="6">
        <v>354062</v>
      </c>
    </row>
    <row r="450" spans="1:15" ht="11.25" customHeight="1" x14ac:dyDescent="0.2">
      <c r="A450" s="292"/>
      <c r="B450" s="3" t="s">
        <v>12</v>
      </c>
      <c r="C450" s="2" t="s">
        <v>11</v>
      </c>
      <c r="D450" s="5">
        <v>11</v>
      </c>
      <c r="E450" s="5">
        <v>514</v>
      </c>
      <c r="F450" s="5">
        <v>223</v>
      </c>
      <c r="G450" s="5">
        <v>3</v>
      </c>
      <c r="H450" s="4"/>
      <c r="I450" s="5">
        <v>751</v>
      </c>
      <c r="J450" s="6">
        <v>4642</v>
      </c>
      <c r="K450" s="6">
        <v>216910</v>
      </c>
      <c r="L450" s="6">
        <v>94107</v>
      </c>
      <c r="M450" s="6">
        <v>1266</v>
      </c>
      <c r="N450" s="4"/>
      <c r="O450" s="6">
        <v>316925</v>
      </c>
    </row>
    <row r="451" spans="1:15" ht="11.25" customHeight="1" x14ac:dyDescent="0.2">
      <c r="A451" s="292"/>
      <c r="B451" s="3" t="s">
        <v>13</v>
      </c>
      <c r="C451" s="2" t="s">
        <v>10</v>
      </c>
      <c r="D451" s="5">
        <v>24</v>
      </c>
      <c r="E451" s="6">
        <v>1730</v>
      </c>
      <c r="F451" s="5">
        <v>840</v>
      </c>
      <c r="G451" s="5">
        <v>18</v>
      </c>
      <c r="H451" s="5">
        <v>3</v>
      </c>
      <c r="I451" s="6">
        <v>2615</v>
      </c>
      <c r="J451" s="6">
        <v>6819</v>
      </c>
      <c r="K451" s="6">
        <v>491536</v>
      </c>
      <c r="L451" s="6">
        <v>238665</v>
      </c>
      <c r="M451" s="6">
        <v>5114</v>
      </c>
      <c r="N451" s="5">
        <v>852</v>
      </c>
      <c r="O451" s="6">
        <v>742986</v>
      </c>
    </row>
    <row r="452" spans="1:15" ht="11.25" customHeight="1" x14ac:dyDescent="0.2">
      <c r="A452" s="292"/>
      <c r="B452" s="3" t="s">
        <v>13</v>
      </c>
      <c r="C452" s="2" t="s">
        <v>11</v>
      </c>
      <c r="D452" s="5">
        <v>42</v>
      </c>
      <c r="E452" s="6">
        <v>1586</v>
      </c>
      <c r="F452" s="5">
        <v>814</v>
      </c>
      <c r="G452" s="5">
        <v>7</v>
      </c>
      <c r="H452" s="4"/>
      <c r="I452" s="6">
        <v>2449</v>
      </c>
      <c r="J452" s="6">
        <v>12575</v>
      </c>
      <c r="K452" s="6">
        <v>474859</v>
      </c>
      <c r="L452" s="6">
        <v>243717</v>
      </c>
      <c r="M452" s="6">
        <v>2096</v>
      </c>
      <c r="N452" s="4"/>
      <c r="O452" s="6">
        <v>733247</v>
      </c>
    </row>
    <row r="453" spans="1:15" ht="11.25" customHeight="1" x14ac:dyDescent="0.2">
      <c r="A453" s="292"/>
      <c r="B453" s="3" t="s">
        <v>14</v>
      </c>
      <c r="C453" s="2" t="s">
        <v>10</v>
      </c>
      <c r="D453" s="5">
        <v>4</v>
      </c>
      <c r="E453" s="5">
        <v>298</v>
      </c>
      <c r="F453" s="5">
        <v>146</v>
      </c>
      <c r="G453" s="5">
        <v>3</v>
      </c>
      <c r="H453" s="4"/>
      <c r="I453" s="5">
        <v>451</v>
      </c>
      <c r="J453" s="5">
        <v>391</v>
      </c>
      <c r="K453" s="6">
        <v>29094</v>
      </c>
      <c r="L453" s="6">
        <v>14254</v>
      </c>
      <c r="M453" s="5">
        <v>293</v>
      </c>
      <c r="N453" s="4"/>
      <c r="O453" s="6">
        <v>44032</v>
      </c>
    </row>
    <row r="454" spans="1:15" ht="11.25" customHeight="1" x14ac:dyDescent="0.2">
      <c r="A454" s="292"/>
      <c r="B454" s="3" t="s">
        <v>14</v>
      </c>
      <c r="C454" s="2" t="s">
        <v>11</v>
      </c>
      <c r="D454" s="5">
        <v>3</v>
      </c>
      <c r="E454" s="5">
        <v>241</v>
      </c>
      <c r="F454" s="5">
        <v>116</v>
      </c>
      <c r="G454" s="5">
        <v>2</v>
      </c>
      <c r="H454" s="5">
        <v>1</v>
      </c>
      <c r="I454" s="5">
        <v>363</v>
      </c>
      <c r="J454" s="5">
        <v>533</v>
      </c>
      <c r="K454" s="6">
        <v>42843</v>
      </c>
      <c r="L454" s="6">
        <v>20621</v>
      </c>
      <c r="M454" s="5">
        <v>356</v>
      </c>
      <c r="N454" s="5">
        <v>178</v>
      </c>
      <c r="O454" s="6">
        <v>64531</v>
      </c>
    </row>
    <row r="455" spans="1:15" ht="11.25" customHeight="1" x14ac:dyDescent="0.2">
      <c r="A455" s="292"/>
      <c r="B455" s="3" t="s">
        <v>15</v>
      </c>
      <c r="C455" s="2" t="s">
        <v>10</v>
      </c>
      <c r="D455" s="5">
        <v>153</v>
      </c>
      <c r="E455" s="6">
        <v>5396</v>
      </c>
      <c r="F455" s="6">
        <v>1688</v>
      </c>
      <c r="G455" s="5">
        <v>164</v>
      </c>
      <c r="H455" s="5">
        <v>11</v>
      </c>
      <c r="I455" s="6">
        <v>7412</v>
      </c>
      <c r="J455" s="6">
        <v>13680</v>
      </c>
      <c r="K455" s="6">
        <v>482475</v>
      </c>
      <c r="L455" s="6">
        <v>150930</v>
      </c>
      <c r="M455" s="6">
        <v>14664</v>
      </c>
      <c r="N455" s="5">
        <v>984</v>
      </c>
      <c r="O455" s="6">
        <v>662733</v>
      </c>
    </row>
    <row r="456" spans="1:15" ht="11.25" customHeight="1" x14ac:dyDescent="0.2">
      <c r="A456" s="292"/>
      <c r="B456" s="3" t="s">
        <v>16</v>
      </c>
      <c r="C456" s="2" t="s">
        <v>11</v>
      </c>
      <c r="D456" s="5">
        <v>116</v>
      </c>
      <c r="E456" s="6">
        <v>4502</v>
      </c>
      <c r="F456" s="6">
        <v>1855</v>
      </c>
      <c r="G456" s="5">
        <v>104</v>
      </c>
      <c r="H456" s="5">
        <v>10</v>
      </c>
      <c r="I456" s="6">
        <v>6587</v>
      </c>
      <c r="J456" s="6">
        <v>20705</v>
      </c>
      <c r="K456" s="6">
        <v>803549</v>
      </c>
      <c r="L456" s="6">
        <v>331094</v>
      </c>
      <c r="M456" s="6">
        <v>18563</v>
      </c>
      <c r="N456" s="6">
        <v>1785</v>
      </c>
      <c r="O456" s="6">
        <v>1175696</v>
      </c>
    </row>
    <row r="457" spans="1:15" ht="11.25" customHeight="1" x14ac:dyDescent="0.2">
      <c r="A457" s="292"/>
      <c r="B457" s="3" t="s">
        <v>17</v>
      </c>
      <c r="C457" s="2" t="s">
        <v>10</v>
      </c>
      <c r="D457" s="5">
        <v>26</v>
      </c>
      <c r="E457" s="6">
        <v>1662</v>
      </c>
      <c r="F457" s="5">
        <v>467</v>
      </c>
      <c r="G457" s="5">
        <v>6</v>
      </c>
      <c r="H457" s="5">
        <v>3</v>
      </c>
      <c r="I457" s="6">
        <v>2164</v>
      </c>
      <c r="J457" s="6">
        <v>4157</v>
      </c>
      <c r="K457" s="6">
        <v>265703</v>
      </c>
      <c r="L457" s="6">
        <v>74659</v>
      </c>
      <c r="M457" s="5">
        <v>959</v>
      </c>
      <c r="N457" s="5">
        <v>480</v>
      </c>
      <c r="O457" s="6">
        <v>345958</v>
      </c>
    </row>
    <row r="458" spans="1:15" ht="11.25" customHeight="1" x14ac:dyDescent="0.2">
      <c r="A458" s="292"/>
      <c r="B458" s="3" t="s">
        <v>18</v>
      </c>
      <c r="C458" s="2" t="s">
        <v>11</v>
      </c>
      <c r="D458" s="5">
        <v>15</v>
      </c>
      <c r="E458" s="6">
        <v>3715</v>
      </c>
      <c r="F458" s="6">
        <v>1286</v>
      </c>
      <c r="G458" s="5">
        <v>17</v>
      </c>
      <c r="H458" s="5">
        <v>3</v>
      </c>
      <c r="I458" s="6">
        <v>5036</v>
      </c>
      <c r="J458" s="6">
        <v>2970</v>
      </c>
      <c r="K458" s="6">
        <v>735463</v>
      </c>
      <c r="L458" s="6">
        <v>254591</v>
      </c>
      <c r="M458" s="6">
        <v>3366</v>
      </c>
      <c r="N458" s="5">
        <v>594</v>
      </c>
      <c r="O458" s="6">
        <v>996984</v>
      </c>
    </row>
    <row r="459" spans="1:15" ht="11.25" customHeight="1" x14ac:dyDescent="0.2">
      <c r="A459" s="293"/>
      <c r="B459" s="290" t="s">
        <v>7</v>
      </c>
      <c r="C459" s="290"/>
      <c r="D459" s="5">
        <v>407</v>
      </c>
      <c r="E459" s="6">
        <v>20433</v>
      </c>
      <c r="F459" s="6">
        <v>7723</v>
      </c>
      <c r="G459" s="5">
        <v>328</v>
      </c>
      <c r="H459" s="5">
        <v>32</v>
      </c>
      <c r="I459" s="10">
        <v>28923</v>
      </c>
      <c r="J459" s="6">
        <v>72079</v>
      </c>
      <c r="K459" s="6">
        <v>3882892</v>
      </c>
      <c r="L459" s="6">
        <v>1547038</v>
      </c>
      <c r="M459" s="6">
        <v>48408</v>
      </c>
      <c r="N459" s="6">
        <v>5306</v>
      </c>
      <c r="O459" s="12">
        <v>5555723</v>
      </c>
    </row>
    <row r="460" spans="1:15" ht="11.25" customHeight="1" x14ac:dyDescent="0.2">
      <c r="A460" s="291" t="s">
        <v>53</v>
      </c>
      <c r="B460" s="3" t="s">
        <v>9</v>
      </c>
      <c r="C460" s="2" t="s">
        <v>10</v>
      </c>
      <c r="D460" s="5">
        <v>3</v>
      </c>
      <c r="E460" s="5">
        <v>1</v>
      </c>
      <c r="F460" s="5">
        <v>95</v>
      </c>
      <c r="G460" s="4"/>
      <c r="H460" s="5">
        <v>33</v>
      </c>
      <c r="I460" s="5">
        <v>132</v>
      </c>
      <c r="J460" s="6">
        <v>1305</v>
      </c>
      <c r="K460" s="5">
        <v>435</v>
      </c>
      <c r="L460" s="6">
        <v>41336</v>
      </c>
      <c r="M460" s="4"/>
      <c r="N460" s="6">
        <v>14359</v>
      </c>
      <c r="O460" s="6">
        <v>57435</v>
      </c>
    </row>
    <row r="461" spans="1:15" ht="11.25" customHeight="1" x14ac:dyDescent="0.2">
      <c r="A461" s="292"/>
      <c r="B461" s="3" t="s">
        <v>9</v>
      </c>
      <c r="C461" s="2" t="s">
        <v>11</v>
      </c>
      <c r="D461" s="5">
        <v>2</v>
      </c>
      <c r="E461" s="5">
        <v>1</v>
      </c>
      <c r="F461" s="5">
        <v>107</v>
      </c>
      <c r="G461" s="4"/>
      <c r="H461" s="5">
        <v>51</v>
      </c>
      <c r="I461" s="5">
        <v>161</v>
      </c>
      <c r="J461" s="5">
        <v>844</v>
      </c>
      <c r="K461" s="5">
        <v>422</v>
      </c>
      <c r="L461" s="6">
        <v>45160</v>
      </c>
      <c r="M461" s="4"/>
      <c r="N461" s="6">
        <v>21525</v>
      </c>
      <c r="O461" s="6">
        <v>67951</v>
      </c>
    </row>
    <row r="462" spans="1:15" ht="11.25" customHeight="1" x14ac:dyDescent="0.2">
      <c r="A462" s="292"/>
      <c r="B462" s="3" t="s">
        <v>12</v>
      </c>
      <c r="C462" s="2" t="s">
        <v>10</v>
      </c>
      <c r="D462" s="5">
        <v>32</v>
      </c>
      <c r="E462" s="5">
        <v>9</v>
      </c>
      <c r="F462" s="5">
        <v>501</v>
      </c>
      <c r="G462" s="5">
        <v>10</v>
      </c>
      <c r="H462" s="5">
        <v>387</v>
      </c>
      <c r="I462" s="5">
        <v>939</v>
      </c>
      <c r="J462" s="6">
        <v>13851</v>
      </c>
      <c r="K462" s="6">
        <v>3896</v>
      </c>
      <c r="L462" s="6">
        <v>216852</v>
      </c>
      <c r="M462" s="6">
        <v>4328</v>
      </c>
      <c r="N462" s="6">
        <v>167509</v>
      </c>
      <c r="O462" s="6">
        <v>406436</v>
      </c>
    </row>
    <row r="463" spans="1:15" ht="11.25" customHeight="1" x14ac:dyDescent="0.2">
      <c r="A463" s="292"/>
      <c r="B463" s="3" t="s">
        <v>12</v>
      </c>
      <c r="C463" s="2" t="s">
        <v>11</v>
      </c>
      <c r="D463" s="5">
        <v>23</v>
      </c>
      <c r="E463" s="5">
        <v>5</v>
      </c>
      <c r="F463" s="5">
        <v>435</v>
      </c>
      <c r="G463" s="5">
        <v>13</v>
      </c>
      <c r="H463" s="5">
        <v>343</v>
      </c>
      <c r="I463" s="5">
        <v>819</v>
      </c>
      <c r="J463" s="6">
        <v>9706</v>
      </c>
      <c r="K463" s="6">
        <v>2110</v>
      </c>
      <c r="L463" s="6">
        <v>183572</v>
      </c>
      <c r="M463" s="6">
        <v>5486</v>
      </c>
      <c r="N463" s="6">
        <v>144747</v>
      </c>
      <c r="O463" s="6">
        <v>345621</v>
      </c>
    </row>
    <row r="464" spans="1:15" ht="11.25" customHeight="1" x14ac:dyDescent="0.2">
      <c r="A464" s="292"/>
      <c r="B464" s="3" t="s">
        <v>13</v>
      </c>
      <c r="C464" s="2" t="s">
        <v>10</v>
      </c>
      <c r="D464" s="5">
        <v>45</v>
      </c>
      <c r="E464" s="5">
        <v>17</v>
      </c>
      <c r="F464" s="6">
        <v>1696</v>
      </c>
      <c r="G464" s="5">
        <v>43</v>
      </c>
      <c r="H464" s="6">
        <v>1034</v>
      </c>
      <c r="I464" s="6">
        <v>2835</v>
      </c>
      <c r="J464" s="6">
        <v>12786</v>
      </c>
      <c r="K464" s="6">
        <v>4830</v>
      </c>
      <c r="L464" s="6">
        <v>481876</v>
      </c>
      <c r="M464" s="6">
        <v>12217</v>
      </c>
      <c r="N464" s="6">
        <v>293785</v>
      </c>
      <c r="O464" s="6">
        <v>805494</v>
      </c>
    </row>
    <row r="465" spans="1:15" ht="11.25" customHeight="1" x14ac:dyDescent="0.2">
      <c r="A465" s="292"/>
      <c r="B465" s="3" t="s">
        <v>13</v>
      </c>
      <c r="C465" s="2" t="s">
        <v>11</v>
      </c>
      <c r="D465" s="5">
        <v>39</v>
      </c>
      <c r="E465" s="5">
        <v>17</v>
      </c>
      <c r="F465" s="6">
        <v>1581</v>
      </c>
      <c r="G465" s="5">
        <v>29</v>
      </c>
      <c r="H465" s="5">
        <v>961</v>
      </c>
      <c r="I465" s="6">
        <v>2627</v>
      </c>
      <c r="J465" s="6">
        <v>11677</v>
      </c>
      <c r="K465" s="6">
        <v>5090</v>
      </c>
      <c r="L465" s="6">
        <v>473362</v>
      </c>
      <c r="M465" s="6">
        <v>8683</v>
      </c>
      <c r="N465" s="6">
        <v>287730</v>
      </c>
      <c r="O465" s="6">
        <v>786542</v>
      </c>
    </row>
    <row r="466" spans="1:15" ht="11.25" customHeight="1" x14ac:dyDescent="0.2">
      <c r="A466" s="292"/>
      <c r="B466" s="3" t="s">
        <v>14</v>
      </c>
      <c r="C466" s="2" t="s">
        <v>10</v>
      </c>
      <c r="D466" s="5">
        <v>2</v>
      </c>
      <c r="E466" s="5">
        <v>3</v>
      </c>
      <c r="F466" s="5">
        <v>260</v>
      </c>
      <c r="G466" s="5">
        <v>9</v>
      </c>
      <c r="H466" s="5">
        <v>166</v>
      </c>
      <c r="I466" s="5">
        <v>440</v>
      </c>
      <c r="J466" s="5">
        <v>195</v>
      </c>
      <c r="K466" s="5">
        <v>293</v>
      </c>
      <c r="L466" s="6">
        <v>25384</v>
      </c>
      <c r="M466" s="5">
        <v>879</v>
      </c>
      <c r="N466" s="6">
        <v>16206</v>
      </c>
      <c r="O466" s="6">
        <v>42957</v>
      </c>
    </row>
    <row r="467" spans="1:15" ht="11.25" customHeight="1" x14ac:dyDescent="0.2">
      <c r="A467" s="292"/>
      <c r="B467" s="3" t="s">
        <v>14</v>
      </c>
      <c r="C467" s="2" t="s">
        <v>11</v>
      </c>
      <c r="D467" s="5">
        <v>7</v>
      </c>
      <c r="E467" s="5">
        <v>3</v>
      </c>
      <c r="F467" s="5">
        <v>185</v>
      </c>
      <c r="G467" s="5">
        <v>5</v>
      </c>
      <c r="H467" s="5">
        <v>103</v>
      </c>
      <c r="I467" s="5">
        <v>303</v>
      </c>
      <c r="J467" s="6">
        <v>1244</v>
      </c>
      <c r="K467" s="5">
        <v>533</v>
      </c>
      <c r="L467" s="6">
        <v>32888</v>
      </c>
      <c r="M467" s="5">
        <v>889</v>
      </c>
      <c r="N467" s="6">
        <v>18310</v>
      </c>
      <c r="O467" s="6">
        <v>53864</v>
      </c>
    </row>
    <row r="468" spans="1:15" ht="11.25" customHeight="1" x14ac:dyDescent="0.2">
      <c r="A468" s="292"/>
      <c r="B468" s="3" t="s">
        <v>15</v>
      </c>
      <c r="C468" s="2" t="s">
        <v>10</v>
      </c>
      <c r="D468" s="5">
        <v>183</v>
      </c>
      <c r="E468" s="5">
        <v>140</v>
      </c>
      <c r="F468" s="6">
        <v>4770</v>
      </c>
      <c r="G468" s="5">
        <v>109</v>
      </c>
      <c r="H468" s="6">
        <v>3381</v>
      </c>
      <c r="I468" s="6">
        <v>8583</v>
      </c>
      <c r="J468" s="6">
        <v>16363</v>
      </c>
      <c r="K468" s="6">
        <v>12518</v>
      </c>
      <c r="L468" s="6">
        <v>426502</v>
      </c>
      <c r="M468" s="6">
        <v>9746</v>
      </c>
      <c r="N468" s="6">
        <v>302307</v>
      </c>
      <c r="O468" s="6">
        <v>767436</v>
      </c>
    </row>
    <row r="469" spans="1:15" ht="11.25" customHeight="1" x14ac:dyDescent="0.2">
      <c r="A469" s="292"/>
      <c r="B469" s="3" t="s">
        <v>16</v>
      </c>
      <c r="C469" s="2" t="s">
        <v>11</v>
      </c>
      <c r="D469" s="5">
        <v>138</v>
      </c>
      <c r="E469" s="5">
        <v>56</v>
      </c>
      <c r="F469" s="6">
        <v>4174</v>
      </c>
      <c r="G469" s="5">
        <v>94</v>
      </c>
      <c r="H469" s="6">
        <v>2648</v>
      </c>
      <c r="I469" s="6">
        <v>7110</v>
      </c>
      <c r="J469" s="6">
        <v>24631</v>
      </c>
      <c r="K469" s="6">
        <v>9995</v>
      </c>
      <c r="L469" s="6">
        <v>745005</v>
      </c>
      <c r="M469" s="6">
        <v>16778</v>
      </c>
      <c r="N469" s="6">
        <v>472634</v>
      </c>
      <c r="O469" s="6">
        <v>1269043</v>
      </c>
    </row>
    <row r="470" spans="1:15" ht="11.25" customHeight="1" x14ac:dyDescent="0.2">
      <c r="A470" s="292"/>
      <c r="B470" s="3" t="s">
        <v>17</v>
      </c>
      <c r="C470" s="2" t="s">
        <v>10</v>
      </c>
      <c r="D470" s="5">
        <v>20</v>
      </c>
      <c r="E470" s="5">
        <v>16</v>
      </c>
      <c r="F470" s="6">
        <v>1586</v>
      </c>
      <c r="G470" s="5">
        <v>48</v>
      </c>
      <c r="H470" s="6">
        <v>1204</v>
      </c>
      <c r="I470" s="6">
        <v>2874</v>
      </c>
      <c r="J470" s="6">
        <v>3197</v>
      </c>
      <c r="K470" s="6">
        <v>2558</v>
      </c>
      <c r="L470" s="6">
        <v>253553</v>
      </c>
      <c r="M470" s="6">
        <v>7674</v>
      </c>
      <c r="N470" s="6">
        <v>192483</v>
      </c>
      <c r="O470" s="6">
        <v>459465</v>
      </c>
    </row>
    <row r="471" spans="1:15" ht="11.25" customHeight="1" x14ac:dyDescent="0.2">
      <c r="A471" s="292"/>
      <c r="B471" s="3" t="s">
        <v>18</v>
      </c>
      <c r="C471" s="2" t="s">
        <v>11</v>
      </c>
      <c r="D471" s="5">
        <v>35</v>
      </c>
      <c r="E471" s="5">
        <v>24</v>
      </c>
      <c r="F471" s="6">
        <v>3557</v>
      </c>
      <c r="G471" s="5">
        <v>114</v>
      </c>
      <c r="H471" s="6">
        <v>2555</v>
      </c>
      <c r="I471" s="6">
        <v>6285</v>
      </c>
      <c r="J471" s="6">
        <v>6929</v>
      </c>
      <c r="K471" s="6">
        <v>4751</v>
      </c>
      <c r="L471" s="6">
        <v>704184</v>
      </c>
      <c r="M471" s="6">
        <v>22569</v>
      </c>
      <c r="N471" s="6">
        <v>505817</v>
      </c>
      <c r="O471" s="6">
        <v>1244250</v>
      </c>
    </row>
    <row r="472" spans="1:15" ht="11.25" customHeight="1" x14ac:dyDescent="0.2">
      <c r="A472" s="293"/>
      <c r="B472" s="290" t="s">
        <v>7</v>
      </c>
      <c r="C472" s="290"/>
      <c r="D472" s="5">
        <v>529</v>
      </c>
      <c r="E472" s="5">
        <v>292</v>
      </c>
      <c r="F472" s="6">
        <v>18947</v>
      </c>
      <c r="G472" s="5">
        <v>474</v>
      </c>
      <c r="H472" s="6">
        <v>12866</v>
      </c>
      <c r="I472" s="10">
        <v>33108</v>
      </c>
      <c r="J472" s="6">
        <v>102728</v>
      </c>
      <c r="K472" s="6">
        <v>47431</v>
      </c>
      <c r="L472" s="6">
        <v>3629674</v>
      </c>
      <c r="M472" s="6">
        <v>89249</v>
      </c>
      <c r="N472" s="6">
        <v>2437412</v>
      </c>
      <c r="O472" s="12">
        <v>6306494</v>
      </c>
    </row>
    <row r="473" spans="1:15" ht="11.25" customHeight="1" x14ac:dyDescent="0.2">
      <c r="A473" s="291" t="s">
        <v>54</v>
      </c>
      <c r="B473" s="3" t="s">
        <v>9</v>
      </c>
      <c r="C473" s="2" t="s">
        <v>10</v>
      </c>
      <c r="D473" s="5">
        <v>85</v>
      </c>
      <c r="E473" s="5">
        <v>1</v>
      </c>
      <c r="F473" s="5">
        <v>1</v>
      </c>
      <c r="G473" s="4"/>
      <c r="H473" s="4"/>
      <c r="I473" s="5">
        <v>87</v>
      </c>
      <c r="J473" s="6">
        <v>37355</v>
      </c>
      <c r="K473" s="5">
        <v>439</v>
      </c>
      <c r="L473" s="5">
        <v>439</v>
      </c>
      <c r="M473" s="4"/>
      <c r="N473" s="4"/>
      <c r="O473" s="6">
        <v>38233</v>
      </c>
    </row>
    <row r="474" spans="1:15" ht="11.25" customHeight="1" x14ac:dyDescent="0.2">
      <c r="A474" s="292"/>
      <c r="B474" s="3" t="s">
        <v>9</v>
      </c>
      <c r="C474" s="2" t="s">
        <v>11</v>
      </c>
      <c r="D474" s="5">
        <v>78</v>
      </c>
      <c r="E474" s="4"/>
      <c r="F474" s="4"/>
      <c r="G474" s="5">
        <v>1</v>
      </c>
      <c r="H474" s="4"/>
      <c r="I474" s="5">
        <v>79</v>
      </c>
      <c r="J474" s="6">
        <v>33250</v>
      </c>
      <c r="K474" s="4"/>
      <c r="L474" s="4"/>
      <c r="M474" s="5">
        <v>426</v>
      </c>
      <c r="N474" s="4"/>
      <c r="O474" s="6">
        <v>33676</v>
      </c>
    </row>
    <row r="475" spans="1:15" ht="11.25" customHeight="1" x14ac:dyDescent="0.2">
      <c r="A475" s="292"/>
      <c r="B475" s="3" t="s">
        <v>12</v>
      </c>
      <c r="C475" s="2" t="s">
        <v>10</v>
      </c>
      <c r="D475" s="5">
        <v>504</v>
      </c>
      <c r="E475" s="5">
        <v>2</v>
      </c>
      <c r="F475" s="5">
        <v>20</v>
      </c>
      <c r="G475" s="5">
        <v>7</v>
      </c>
      <c r="H475" s="5">
        <v>1</v>
      </c>
      <c r="I475" s="5">
        <v>534</v>
      </c>
      <c r="J475" s="6">
        <v>220332</v>
      </c>
      <c r="K475" s="5">
        <v>874</v>
      </c>
      <c r="L475" s="6">
        <v>8743</v>
      </c>
      <c r="M475" s="6">
        <v>3060</v>
      </c>
      <c r="N475" s="5">
        <v>437</v>
      </c>
      <c r="O475" s="6">
        <v>233446</v>
      </c>
    </row>
    <row r="476" spans="1:15" ht="11.25" customHeight="1" x14ac:dyDescent="0.2">
      <c r="A476" s="292"/>
      <c r="B476" s="3" t="s">
        <v>12</v>
      </c>
      <c r="C476" s="2" t="s">
        <v>11</v>
      </c>
      <c r="D476" s="5">
        <v>467</v>
      </c>
      <c r="E476" s="5">
        <v>7</v>
      </c>
      <c r="F476" s="5">
        <v>21</v>
      </c>
      <c r="G476" s="5">
        <v>6</v>
      </c>
      <c r="H476" s="5">
        <v>2</v>
      </c>
      <c r="I476" s="5">
        <v>503</v>
      </c>
      <c r="J476" s="6">
        <v>199046</v>
      </c>
      <c r="K476" s="6">
        <v>2984</v>
      </c>
      <c r="L476" s="6">
        <v>8951</v>
      </c>
      <c r="M476" s="6">
        <v>2557</v>
      </c>
      <c r="N476" s="5">
        <v>852</v>
      </c>
      <c r="O476" s="6">
        <v>214390</v>
      </c>
    </row>
    <row r="477" spans="1:15" ht="11.25" customHeight="1" x14ac:dyDescent="0.2">
      <c r="A477" s="292"/>
      <c r="B477" s="3" t="s">
        <v>13</v>
      </c>
      <c r="C477" s="2" t="s">
        <v>10</v>
      </c>
      <c r="D477" s="6">
        <v>1416</v>
      </c>
      <c r="E477" s="5">
        <v>11</v>
      </c>
      <c r="F477" s="5">
        <v>193</v>
      </c>
      <c r="G477" s="5">
        <v>30</v>
      </c>
      <c r="H477" s="5">
        <v>7</v>
      </c>
      <c r="I477" s="6">
        <v>1657</v>
      </c>
      <c r="J477" s="6">
        <v>406344</v>
      </c>
      <c r="K477" s="6">
        <v>3157</v>
      </c>
      <c r="L477" s="6">
        <v>55384</v>
      </c>
      <c r="M477" s="6">
        <v>8609</v>
      </c>
      <c r="N477" s="6">
        <v>2009</v>
      </c>
      <c r="O477" s="6">
        <v>475503</v>
      </c>
    </row>
    <row r="478" spans="1:15" ht="11.25" customHeight="1" x14ac:dyDescent="0.2">
      <c r="A478" s="292"/>
      <c r="B478" s="3" t="s">
        <v>13</v>
      </c>
      <c r="C478" s="2" t="s">
        <v>11</v>
      </c>
      <c r="D478" s="6">
        <v>1318</v>
      </c>
      <c r="E478" s="5">
        <v>10</v>
      </c>
      <c r="F478" s="5">
        <v>167</v>
      </c>
      <c r="G478" s="5">
        <v>29</v>
      </c>
      <c r="H478" s="5">
        <v>7</v>
      </c>
      <c r="I478" s="6">
        <v>1531</v>
      </c>
      <c r="J478" s="6">
        <v>398564</v>
      </c>
      <c r="K478" s="6">
        <v>3024</v>
      </c>
      <c r="L478" s="6">
        <v>50501</v>
      </c>
      <c r="M478" s="6">
        <v>8770</v>
      </c>
      <c r="N478" s="6">
        <v>2117</v>
      </c>
      <c r="O478" s="6">
        <v>462976</v>
      </c>
    </row>
    <row r="479" spans="1:15" ht="11.25" customHeight="1" x14ac:dyDescent="0.2">
      <c r="A479" s="292"/>
      <c r="B479" s="3" t="s">
        <v>14</v>
      </c>
      <c r="C479" s="2" t="s">
        <v>10</v>
      </c>
      <c r="D479" s="5">
        <v>200</v>
      </c>
      <c r="E479" s="5">
        <v>2</v>
      </c>
      <c r="F479" s="5">
        <v>28</v>
      </c>
      <c r="G479" s="5">
        <v>5</v>
      </c>
      <c r="H479" s="4"/>
      <c r="I479" s="5">
        <v>235</v>
      </c>
      <c r="J479" s="6">
        <v>19721</v>
      </c>
      <c r="K479" s="5">
        <v>197</v>
      </c>
      <c r="L479" s="6">
        <v>2761</v>
      </c>
      <c r="M479" s="5">
        <v>493</v>
      </c>
      <c r="N479" s="4"/>
      <c r="O479" s="6">
        <v>23172</v>
      </c>
    </row>
    <row r="480" spans="1:15" ht="11.25" customHeight="1" x14ac:dyDescent="0.2">
      <c r="A480" s="292"/>
      <c r="B480" s="3" t="s">
        <v>14</v>
      </c>
      <c r="C480" s="2" t="s">
        <v>11</v>
      </c>
      <c r="D480" s="5">
        <v>113</v>
      </c>
      <c r="E480" s="5">
        <v>1</v>
      </c>
      <c r="F480" s="5">
        <v>11</v>
      </c>
      <c r="G480" s="4"/>
      <c r="H480" s="4"/>
      <c r="I480" s="5">
        <v>125</v>
      </c>
      <c r="J480" s="6">
        <v>20289</v>
      </c>
      <c r="K480" s="5">
        <v>180</v>
      </c>
      <c r="L480" s="6">
        <v>1975</v>
      </c>
      <c r="M480" s="4"/>
      <c r="N480" s="4"/>
      <c r="O480" s="6">
        <v>22444</v>
      </c>
    </row>
    <row r="481" spans="1:15" ht="11.25" customHeight="1" x14ac:dyDescent="0.2">
      <c r="A481" s="292"/>
      <c r="B481" s="3" t="s">
        <v>15</v>
      </c>
      <c r="C481" s="2" t="s">
        <v>10</v>
      </c>
      <c r="D481" s="6">
        <v>4480</v>
      </c>
      <c r="E481" s="5">
        <v>134</v>
      </c>
      <c r="F481" s="5">
        <v>746</v>
      </c>
      <c r="G481" s="5">
        <v>89</v>
      </c>
      <c r="H481" s="5">
        <v>44</v>
      </c>
      <c r="I481" s="6">
        <v>5493</v>
      </c>
      <c r="J481" s="6">
        <v>404578</v>
      </c>
      <c r="K481" s="6">
        <v>12101</v>
      </c>
      <c r="L481" s="6">
        <v>67369</v>
      </c>
      <c r="M481" s="6">
        <v>8037</v>
      </c>
      <c r="N481" s="6">
        <v>3974</v>
      </c>
      <c r="O481" s="6">
        <v>496059</v>
      </c>
    </row>
    <row r="482" spans="1:15" ht="11.25" customHeight="1" x14ac:dyDescent="0.2">
      <c r="A482" s="292"/>
      <c r="B482" s="3" t="s">
        <v>16</v>
      </c>
      <c r="C482" s="2" t="s">
        <v>11</v>
      </c>
      <c r="D482" s="6">
        <v>3705</v>
      </c>
      <c r="E482" s="5">
        <v>53</v>
      </c>
      <c r="F482" s="5">
        <v>578</v>
      </c>
      <c r="G482" s="5">
        <v>81</v>
      </c>
      <c r="H482" s="5">
        <v>27</v>
      </c>
      <c r="I482" s="6">
        <v>4444</v>
      </c>
      <c r="J482" s="6">
        <v>667908</v>
      </c>
      <c r="K482" s="6">
        <v>9554</v>
      </c>
      <c r="L482" s="6">
        <v>104197</v>
      </c>
      <c r="M482" s="6">
        <v>14602</v>
      </c>
      <c r="N482" s="6">
        <v>4867</v>
      </c>
      <c r="O482" s="6">
        <v>801128</v>
      </c>
    </row>
    <row r="483" spans="1:15" ht="11.25" customHeight="1" x14ac:dyDescent="0.2">
      <c r="A483" s="292"/>
      <c r="B483" s="3" t="s">
        <v>17</v>
      </c>
      <c r="C483" s="2" t="s">
        <v>10</v>
      </c>
      <c r="D483" s="6">
        <v>1389</v>
      </c>
      <c r="E483" s="5">
        <v>31</v>
      </c>
      <c r="F483" s="5">
        <v>273</v>
      </c>
      <c r="G483" s="5">
        <v>24</v>
      </c>
      <c r="H483" s="5">
        <v>11</v>
      </c>
      <c r="I483" s="6">
        <v>1728</v>
      </c>
      <c r="J483" s="6">
        <v>224279</v>
      </c>
      <c r="K483" s="6">
        <v>5006</v>
      </c>
      <c r="L483" s="6">
        <v>44081</v>
      </c>
      <c r="M483" s="6">
        <v>3875</v>
      </c>
      <c r="N483" s="6">
        <v>1776</v>
      </c>
      <c r="O483" s="6">
        <v>279017</v>
      </c>
    </row>
    <row r="484" spans="1:15" ht="11.25" customHeight="1" x14ac:dyDescent="0.2">
      <c r="A484" s="292"/>
      <c r="B484" s="3" t="s">
        <v>18</v>
      </c>
      <c r="C484" s="2" t="s">
        <v>11</v>
      </c>
      <c r="D484" s="6">
        <v>2987</v>
      </c>
      <c r="E484" s="5">
        <v>30</v>
      </c>
      <c r="F484" s="5">
        <v>530</v>
      </c>
      <c r="G484" s="5">
        <v>44</v>
      </c>
      <c r="H484" s="5">
        <v>7</v>
      </c>
      <c r="I484" s="6">
        <v>3598</v>
      </c>
      <c r="J484" s="6">
        <v>597254</v>
      </c>
      <c r="K484" s="6">
        <v>5999</v>
      </c>
      <c r="L484" s="6">
        <v>105974</v>
      </c>
      <c r="M484" s="6">
        <v>8798</v>
      </c>
      <c r="N484" s="6">
        <v>1400</v>
      </c>
      <c r="O484" s="6">
        <v>719425</v>
      </c>
    </row>
    <row r="485" spans="1:15" ht="11.25" customHeight="1" x14ac:dyDescent="0.2">
      <c r="A485" s="293"/>
      <c r="B485" s="290" t="s">
        <v>7</v>
      </c>
      <c r="C485" s="290"/>
      <c r="D485" s="6">
        <v>16742</v>
      </c>
      <c r="E485" s="5">
        <v>282</v>
      </c>
      <c r="F485" s="6">
        <v>2568</v>
      </c>
      <c r="G485" s="5">
        <v>316</v>
      </c>
      <c r="H485" s="5">
        <v>106</v>
      </c>
      <c r="I485" s="10">
        <v>20014</v>
      </c>
      <c r="J485" s="6">
        <v>3228920</v>
      </c>
      <c r="K485" s="6">
        <v>43515</v>
      </c>
      <c r="L485" s="6">
        <v>450375</v>
      </c>
      <c r="M485" s="6">
        <v>59227</v>
      </c>
      <c r="N485" s="6">
        <v>17432</v>
      </c>
      <c r="O485" s="12">
        <v>3799469</v>
      </c>
    </row>
    <row r="486" spans="1:15" ht="11.25" customHeight="1" x14ac:dyDescent="0.2">
      <c r="A486" s="291" t="s">
        <v>55</v>
      </c>
      <c r="B486" s="3" t="s">
        <v>9</v>
      </c>
      <c r="C486" s="2" t="s">
        <v>10</v>
      </c>
      <c r="D486" s="5">
        <v>185</v>
      </c>
      <c r="E486" s="5">
        <v>16</v>
      </c>
      <c r="F486" s="5">
        <v>80</v>
      </c>
      <c r="G486" s="5">
        <v>176</v>
      </c>
      <c r="H486" s="5">
        <v>2</v>
      </c>
      <c r="I486" s="5">
        <v>459</v>
      </c>
      <c r="J486" s="6">
        <v>80497</v>
      </c>
      <c r="K486" s="6">
        <v>6962</v>
      </c>
      <c r="L486" s="6">
        <v>34810</v>
      </c>
      <c r="M486" s="6">
        <v>76581</v>
      </c>
      <c r="N486" s="5">
        <v>870</v>
      </c>
      <c r="O486" s="6">
        <v>199720</v>
      </c>
    </row>
    <row r="487" spans="1:15" ht="11.25" customHeight="1" x14ac:dyDescent="0.2">
      <c r="A487" s="292"/>
      <c r="B487" s="3" t="s">
        <v>9</v>
      </c>
      <c r="C487" s="2" t="s">
        <v>11</v>
      </c>
      <c r="D487" s="5">
        <v>202</v>
      </c>
      <c r="E487" s="5">
        <v>24</v>
      </c>
      <c r="F487" s="5">
        <v>89</v>
      </c>
      <c r="G487" s="5">
        <v>163</v>
      </c>
      <c r="H487" s="5">
        <v>9</v>
      </c>
      <c r="I487" s="5">
        <v>487</v>
      </c>
      <c r="J487" s="6">
        <v>85256</v>
      </c>
      <c r="K487" s="6">
        <v>10129</v>
      </c>
      <c r="L487" s="6">
        <v>37563</v>
      </c>
      <c r="M487" s="6">
        <v>68796</v>
      </c>
      <c r="N487" s="6">
        <v>3799</v>
      </c>
      <c r="O487" s="6">
        <v>205543</v>
      </c>
    </row>
    <row r="488" spans="1:15" ht="11.25" customHeight="1" x14ac:dyDescent="0.2">
      <c r="A488" s="292"/>
      <c r="B488" s="3" t="s">
        <v>12</v>
      </c>
      <c r="C488" s="2" t="s">
        <v>10</v>
      </c>
      <c r="D488" s="5">
        <v>950</v>
      </c>
      <c r="E488" s="5">
        <v>143</v>
      </c>
      <c r="F488" s="5">
        <v>453</v>
      </c>
      <c r="G488" s="6">
        <v>1123</v>
      </c>
      <c r="H488" s="5">
        <v>42</v>
      </c>
      <c r="I488" s="6">
        <v>2711</v>
      </c>
      <c r="J488" s="6">
        <v>411197</v>
      </c>
      <c r="K488" s="6">
        <v>61896</v>
      </c>
      <c r="L488" s="6">
        <v>196076</v>
      </c>
      <c r="M488" s="6">
        <v>486078</v>
      </c>
      <c r="N488" s="6">
        <v>18179</v>
      </c>
      <c r="O488" s="6">
        <v>1173426</v>
      </c>
    </row>
    <row r="489" spans="1:15" ht="11.25" customHeight="1" x14ac:dyDescent="0.2">
      <c r="A489" s="292"/>
      <c r="B489" s="3" t="s">
        <v>12</v>
      </c>
      <c r="C489" s="2" t="s">
        <v>11</v>
      </c>
      <c r="D489" s="5">
        <v>890</v>
      </c>
      <c r="E489" s="5">
        <v>136</v>
      </c>
      <c r="F489" s="5">
        <v>463</v>
      </c>
      <c r="G489" s="6">
        <v>1010</v>
      </c>
      <c r="H489" s="5">
        <v>45</v>
      </c>
      <c r="I489" s="6">
        <v>2544</v>
      </c>
      <c r="J489" s="6">
        <v>375583</v>
      </c>
      <c r="K489" s="6">
        <v>57393</v>
      </c>
      <c r="L489" s="6">
        <v>195388</v>
      </c>
      <c r="M489" s="6">
        <v>426224</v>
      </c>
      <c r="N489" s="6">
        <v>18990</v>
      </c>
      <c r="O489" s="6">
        <v>1073578</v>
      </c>
    </row>
    <row r="490" spans="1:15" ht="11.25" customHeight="1" x14ac:dyDescent="0.2">
      <c r="A490" s="292"/>
      <c r="B490" s="3" t="s">
        <v>13</v>
      </c>
      <c r="C490" s="2" t="s">
        <v>10</v>
      </c>
      <c r="D490" s="6">
        <v>1716</v>
      </c>
      <c r="E490" s="5">
        <v>307</v>
      </c>
      <c r="F490" s="6">
        <v>1582</v>
      </c>
      <c r="G490" s="6">
        <v>2761</v>
      </c>
      <c r="H490" s="5">
        <v>150</v>
      </c>
      <c r="I490" s="6">
        <v>6516</v>
      </c>
      <c r="J490" s="6">
        <v>487558</v>
      </c>
      <c r="K490" s="6">
        <v>87226</v>
      </c>
      <c r="L490" s="6">
        <v>449485</v>
      </c>
      <c r="M490" s="6">
        <v>784469</v>
      </c>
      <c r="N490" s="6">
        <v>42619</v>
      </c>
      <c r="O490" s="6">
        <v>1851357</v>
      </c>
    </row>
    <row r="491" spans="1:15" ht="11.25" customHeight="1" x14ac:dyDescent="0.2">
      <c r="A491" s="292"/>
      <c r="B491" s="3" t="s">
        <v>13</v>
      </c>
      <c r="C491" s="2" t="s">
        <v>11</v>
      </c>
      <c r="D491" s="6">
        <v>1620</v>
      </c>
      <c r="E491" s="5">
        <v>276</v>
      </c>
      <c r="F491" s="6">
        <v>1445</v>
      </c>
      <c r="G491" s="6">
        <v>2514</v>
      </c>
      <c r="H491" s="5">
        <v>118</v>
      </c>
      <c r="I491" s="6">
        <v>5973</v>
      </c>
      <c r="J491" s="6">
        <v>485039</v>
      </c>
      <c r="K491" s="6">
        <v>82636</v>
      </c>
      <c r="L491" s="6">
        <v>432643</v>
      </c>
      <c r="M491" s="6">
        <v>752709</v>
      </c>
      <c r="N491" s="6">
        <v>35330</v>
      </c>
      <c r="O491" s="6">
        <v>1788357</v>
      </c>
    </row>
    <row r="492" spans="1:15" ht="11.25" customHeight="1" x14ac:dyDescent="0.2">
      <c r="A492" s="292"/>
      <c r="B492" s="3" t="s">
        <v>14</v>
      </c>
      <c r="C492" s="2" t="s">
        <v>10</v>
      </c>
      <c r="D492" s="5">
        <v>288</v>
      </c>
      <c r="E492" s="5">
        <v>61</v>
      </c>
      <c r="F492" s="5">
        <v>286</v>
      </c>
      <c r="G492" s="5">
        <v>387</v>
      </c>
      <c r="H492" s="5">
        <v>24</v>
      </c>
      <c r="I492" s="6">
        <v>1046</v>
      </c>
      <c r="J492" s="6">
        <v>28117</v>
      </c>
      <c r="K492" s="6">
        <v>5955</v>
      </c>
      <c r="L492" s="6">
        <v>27922</v>
      </c>
      <c r="M492" s="6">
        <v>37783</v>
      </c>
      <c r="N492" s="6">
        <v>2343</v>
      </c>
      <c r="O492" s="6">
        <v>102120</v>
      </c>
    </row>
    <row r="493" spans="1:15" ht="11.25" customHeight="1" x14ac:dyDescent="0.2">
      <c r="A493" s="292"/>
      <c r="B493" s="3" t="s">
        <v>14</v>
      </c>
      <c r="C493" s="2" t="s">
        <v>11</v>
      </c>
      <c r="D493" s="5">
        <v>177</v>
      </c>
      <c r="E493" s="5">
        <v>44</v>
      </c>
      <c r="F493" s="5">
        <v>239</v>
      </c>
      <c r="G493" s="5">
        <v>322</v>
      </c>
      <c r="H493" s="5">
        <v>13</v>
      </c>
      <c r="I493" s="5">
        <v>795</v>
      </c>
      <c r="J493" s="6">
        <v>31465</v>
      </c>
      <c r="K493" s="6">
        <v>7822</v>
      </c>
      <c r="L493" s="6">
        <v>42487</v>
      </c>
      <c r="M493" s="6">
        <v>57242</v>
      </c>
      <c r="N493" s="6">
        <v>2311</v>
      </c>
      <c r="O493" s="6">
        <v>141327</v>
      </c>
    </row>
    <row r="494" spans="1:15" ht="11.25" customHeight="1" x14ac:dyDescent="0.2">
      <c r="A494" s="292"/>
      <c r="B494" s="3" t="s">
        <v>15</v>
      </c>
      <c r="C494" s="2" t="s">
        <v>10</v>
      </c>
      <c r="D494" s="6">
        <v>5558</v>
      </c>
      <c r="E494" s="6">
        <v>1378</v>
      </c>
      <c r="F494" s="6">
        <v>5591</v>
      </c>
      <c r="G494" s="6">
        <v>7321</v>
      </c>
      <c r="H494" s="5">
        <v>463</v>
      </c>
      <c r="I494" s="6">
        <v>20311</v>
      </c>
      <c r="J494" s="6">
        <v>496960</v>
      </c>
      <c r="K494" s="6">
        <v>123212</v>
      </c>
      <c r="L494" s="6">
        <v>499910</v>
      </c>
      <c r="M494" s="6">
        <v>654595</v>
      </c>
      <c r="N494" s="6">
        <v>41398</v>
      </c>
      <c r="O494" s="6">
        <v>1816075</v>
      </c>
    </row>
    <row r="495" spans="1:15" ht="11.25" customHeight="1" x14ac:dyDescent="0.2">
      <c r="A495" s="292"/>
      <c r="B495" s="3" t="s">
        <v>16</v>
      </c>
      <c r="C495" s="2" t="s">
        <v>11</v>
      </c>
      <c r="D495" s="6">
        <v>5043</v>
      </c>
      <c r="E495" s="6">
        <v>1071</v>
      </c>
      <c r="F495" s="6">
        <v>5194</v>
      </c>
      <c r="G495" s="6">
        <v>6843</v>
      </c>
      <c r="H495" s="5">
        <v>442</v>
      </c>
      <c r="I495" s="6">
        <v>18593</v>
      </c>
      <c r="J495" s="6">
        <v>900110</v>
      </c>
      <c r="K495" s="6">
        <v>191160</v>
      </c>
      <c r="L495" s="6">
        <v>927062</v>
      </c>
      <c r="M495" s="6">
        <v>1221387</v>
      </c>
      <c r="N495" s="6">
        <v>78891</v>
      </c>
      <c r="O495" s="6">
        <v>3318610</v>
      </c>
    </row>
    <row r="496" spans="1:15" ht="11.25" customHeight="1" x14ac:dyDescent="0.2">
      <c r="A496" s="292"/>
      <c r="B496" s="3" t="s">
        <v>17</v>
      </c>
      <c r="C496" s="2" t="s">
        <v>10</v>
      </c>
      <c r="D496" s="6">
        <v>1363</v>
      </c>
      <c r="E496" s="5">
        <v>305</v>
      </c>
      <c r="F496" s="6">
        <v>1833</v>
      </c>
      <c r="G496" s="6">
        <v>1764</v>
      </c>
      <c r="H496" s="5">
        <v>130</v>
      </c>
      <c r="I496" s="6">
        <v>5395</v>
      </c>
      <c r="J496" s="6">
        <v>217902</v>
      </c>
      <c r="K496" s="6">
        <v>48760</v>
      </c>
      <c r="L496" s="6">
        <v>293040</v>
      </c>
      <c r="M496" s="6">
        <v>282009</v>
      </c>
      <c r="N496" s="6">
        <v>20783</v>
      </c>
      <c r="O496" s="6">
        <v>862494</v>
      </c>
    </row>
    <row r="497" spans="1:15" ht="11.25" customHeight="1" x14ac:dyDescent="0.2">
      <c r="A497" s="292"/>
      <c r="B497" s="3" t="s">
        <v>18</v>
      </c>
      <c r="C497" s="2" t="s">
        <v>11</v>
      </c>
      <c r="D497" s="6">
        <v>2681</v>
      </c>
      <c r="E497" s="5">
        <v>514</v>
      </c>
      <c r="F497" s="6">
        <v>4246</v>
      </c>
      <c r="G497" s="6">
        <v>4007</v>
      </c>
      <c r="H497" s="5">
        <v>229</v>
      </c>
      <c r="I497" s="6">
        <v>11677</v>
      </c>
      <c r="J497" s="6">
        <v>530761</v>
      </c>
      <c r="K497" s="6">
        <v>101757</v>
      </c>
      <c r="L497" s="6">
        <v>840586</v>
      </c>
      <c r="M497" s="6">
        <v>793271</v>
      </c>
      <c r="N497" s="6">
        <v>45335</v>
      </c>
      <c r="O497" s="6">
        <v>2311710</v>
      </c>
    </row>
    <row r="498" spans="1:15" ht="11.25" customHeight="1" x14ac:dyDescent="0.2">
      <c r="A498" s="293"/>
      <c r="B498" s="290" t="s">
        <v>7</v>
      </c>
      <c r="C498" s="290"/>
      <c r="D498" s="6">
        <v>20673</v>
      </c>
      <c r="E498" s="6">
        <v>4275</v>
      </c>
      <c r="F498" s="6">
        <v>21501</v>
      </c>
      <c r="G498" s="6">
        <v>28391</v>
      </c>
      <c r="H498" s="6">
        <v>1667</v>
      </c>
      <c r="I498" s="10">
        <v>76507</v>
      </c>
      <c r="J498" s="6">
        <v>4130445</v>
      </c>
      <c r="K498" s="6">
        <v>784908</v>
      </c>
      <c r="L498" s="6">
        <v>3976972</v>
      </c>
      <c r="M498" s="6">
        <v>5641144</v>
      </c>
      <c r="N498" s="6">
        <v>310848</v>
      </c>
      <c r="O498" s="12">
        <v>14844317</v>
      </c>
    </row>
    <row r="499" spans="1:15" ht="11.25" customHeight="1" x14ac:dyDescent="0.2">
      <c r="A499" s="291" t="s">
        <v>56</v>
      </c>
      <c r="B499" s="3" t="s">
        <v>9</v>
      </c>
      <c r="C499" s="2" t="s">
        <v>10</v>
      </c>
      <c r="D499" s="5">
        <v>2</v>
      </c>
      <c r="E499" s="4"/>
      <c r="F499" s="5">
        <v>106</v>
      </c>
      <c r="G499" s="4"/>
      <c r="H499" s="5">
        <v>9</v>
      </c>
      <c r="I499" s="5">
        <v>117</v>
      </c>
      <c r="J499" s="5">
        <v>870</v>
      </c>
      <c r="K499" s="4"/>
      <c r="L499" s="6">
        <v>46123</v>
      </c>
      <c r="M499" s="4"/>
      <c r="N499" s="6">
        <v>3916</v>
      </c>
      <c r="O499" s="6">
        <v>50909</v>
      </c>
    </row>
    <row r="500" spans="1:15" ht="11.25" customHeight="1" x14ac:dyDescent="0.2">
      <c r="A500" s="292"/>
      <c r="B500" s="3" t="s">
        <v>9</v>
      </c>
      <c r="C500" s="2" t="s">
        <v>11</v>
      </c>
      <c r="D500" s="4"/>
      <c r="E500" s="5">
        <v>2</v>
      </c>
      <c r="F500" s="5">
        <v>121</v>
      </c>
      <c r="G500" s="4"/>
      <c r="H500" s="5">
        <v>6</v>
      </c>
      <c r="I500" s="5">
        <v>129</v>
      </c>
      <c r="J500" s="4"/>
      <c r="K500" s="5">
        <v>844</v>
      </c>
      <c r="L500" s="6">
        <v>51069</v>
      </c>
      <c r="M500" s="4"/>
      <c r="N500" s="6">
        <v>2532</v>
      </c>
      <c r="O500" s="6">
        <v>54445</v>
      </c>
    </row>
    <row r="501" spans="1:15" ht="11.25" customHeight="1" x14ac:dyDescent="0.2">
      <c r="A501" s="292"/>
      <c r="B501" s="3" t="s">
        <v>12</v>
      </c>
      <c r="C501" s="2" t="s">
        <v>10</v>
      </c>
      <c r="D501" s="5">
        <v>14</v>
      </c>
      <c r="E501" s="5">
        <v>6</v>
      </c>
      <c r="F501" s="5">
        <v>662</v>
      </c>
      <c r="G501" s="5">
        <v>8</v>
      </c>
      <c r="H501" s="5">
        <v>69</v>
      </c>
      <c r="I501" s="5">
        <v>759</v>
      </c>
      <c r="J501" s="6">
        <v>6060</v>
      </c>
      <c r="K501" s="6">
        <v>2597</v>
      </c>
      <c r="L501" s="6">
        <v>286540</v>
      </c>
      <c r="M501" s="6">
        <v>3463</v>
      </c>
      <c r="N501" s="6">
        <v>29866</v>
      </c>
      <c r="O501" s="6">
        <v>328526</v>
      </c>
    </row>
    <row r="502" spans="1:15" ht="11.25" customHeight="1" x14ac:dyDescent="0.2">
      <c r="A502" s="292"/>
      <c r="B502" s="3" t="s">
        <v>12</v>
      </c>
      <c r="C502" s="2" t="s">
        <v>11</v>
      </c>
      <c r="D502" s="5">
        <v>11</v>
      </c>
      <c r="E502" s="5">
        <v>6</v>
      </c>
      <c r="F502" s="5">
        <v>590</v>
      </c>
      <c r="G502" s="5">
        <v>2</v>
      </c>
      <c r="H502" s="5">
        <v>67</v>
      </c>
      <c r="I502" s="5">
        <v>676</v>
      </c>
      <c r="J502" s="6">
        <v>4642</v>
      </c>
      <c r="K502" s="6">
        <v>2532</v>
      </c>
      <c r="L502" s="6">
        <v>248982</v>
      </c>
      <c r="M502" s="5">
        <v>844</v>
      </c>
      <c r="N502" s="6">
        <v>28274</v>
      </c>
      <c r="O502" s="6">
        <v>285274</v>
      </c>
    </row>
    <row r="503" spans="1:15" ht="11.25" customHeight="1" x14ac:dyDescent="0.2">
      <c r="A503" s="292"/>
      <c r="B503" s="3" t="s">
        <v>13</v>
      </c>
      <c r="C503" s="2" t="s">
        <v>10</v>
      </c>
      <c r="D503" s="5">
        <v>14</v>
      </c>
      <c r="E503" s="5">
        <v>14</v>
      </c>
      <c r="F503" s="6">
        <v>1798</v>
      </c>
      <c r="G503" s="5">
        <v>5</v>
      </c>
      <c r="H503" s="5">
        <v>363</v>
      </c>
      <c r="I503" s="6">
        <v>2194</v>
      </c>
      <c r="J503" s="6">
        <v>3978</v>
      </c>
      <c r="K503" s="6">
        <v>3978</v>
      </c>
      <c r="L503" s="6">
        <v>510856</v>
      </c>
      <c r="M503" s="6">
        <v>1421</v>
      </c>
      <c r="N503" s="6">
        <v>103137</v>
      </c>
      <c r="O503" s="6">
        <v>623370</v>
      </c>
    </row>
    <row r="504" spans="1:15" ht="11.25" customHeight="1" x14ac:dyDescent="0.2">
      <c r="A504" s="292"/>
      <c r="B504" s="3" t="s">
        <v>13</v>
      </c>
      <c r="C504" s="2" t="s">
        <v>11</v>
      </c>
      <c r="D504" s="5">
        <v>19</v>
      </c>
      <c r="E504" s="5">
        <v>20</v>
      </c>
      <c r="F504" s="6">
        <v>1749</v>
      </c>
      <c r="G504" s="5">
        <v>6</v>
      </c>
      <c r="H504" s="5">
        <v>328</v>
      </c>
      <c r="I504" s="6">
        <v>2122</v>
      </c>
      <c r="J504" s="6">
        <v>5689</v>
      </c>
      <c r="K504" s="6">
        <v>5988</v>
      </c>
      <c r="L504" s="6">
        <v>523662</v>
      </c>
      <c r="M504" s="6">
        <v>1796</v>
      </c>
      <c r="N504" s="6">
        <v>98205</v>
      </c>
      <c r="O504" s="6">
        <v>635340</v>
      </c>
    </row>
    <row r="505" spans="1:15" ht="11.25" customHeight="1" x14ac:dyDescent="0.2">
      <c r="A505" s="292"/>
      <c r="B505" s="3" t="s">
        <v>14</v>
      </c>
      <c r="C505" s="2" t="s">
        <v>10</v>
      </c>
      <c r="D505" s="5">
        <v>2</v>
      </c>
      <c r="E505" s="5">
        <v>8</v>
      </c>
      <c r="F505" s="5">
        <v>298</v>
      </c>
      <c r="G505" s="5">
        <v>1</v>
      </c>
      <c r="H505" s="5">
        <v>58</v>
      </c>
      <c r="I505" s="5">
        <v>367</v>
      </c>
      <c r="J505" s="5">
        <v>195</v>
      </c>
      <c r="K505" s="5">
        <v>781</v>
      </c>
      <c r="L505" s="6">
        <v>29094</v>
      </c>
      <c r="M505" s="5">
        <v>98</v>
      </c>
      <c r="N505" s="6">
        <v>5662</v>
      </c>
      <c r="O505" s="6">
        <v>35830</v>
      </c>
    </row>
    <row r="506" spans="1:15" ht="11.25" customHeight="1" x14ac:dyDescent="0.2">
      <c r="A506" s="292"/>
      <c r="B506" s="3" t="s">
        <v>14</v>
      </c>
      <c r="C506" s="2" t="s">
        <v>11</v>
      </c>
      <c r="D506" s="4"/>
      <c r="E506" s="5">
        <v>8</v>
      </c>
      <c r="F506" s="5">
        <v>230</v>
      </c>
      <c r="G506" s="5">
        <v>1</v>
      </c>
      <c r="H506" s="5">
        <v>37</v>
      </c>
      <c r="I506" s="5">
        <v>276</v>
      </c>
      <c r="J506" s="4"/>
      <c r="K506" s="6">
        <v>1422</v>
      </c>
      <c r="L506" s="6">
        <v>40887</v>
      </c>
      <c r="M506" s="5">
        <v>178</v>
      </c>
      <c r="N506" s="6">
        <v>6578</v>
      </c>
      <c r="O506" s="6">
        <v>49065</v>
      </c>
    </row>
    <row r="507" spans="1:15" ht="11.25" customHeight="1" x14ac:dyDescent="0.2">
      <c r="A507" s="292"/>
      <c r="B507" s="3" t="s">
        <v>15</v>
      </c>
      <c r="C507" s="2" t="s">
        <v>10</v>
      </c>
      <c r="D507" s="5">
        <v>69</v>
      </c>
      <c r="E507" s="5">
        <v>221</v>
      </c>
      <c r="F507" s="6">
        <v>5176</v>
      </c>
      <c r="G507" s="5">
        <v>7</v>
      </c>
      <c r="H507" s="6">
        <v>1085</v>
      </c>
      <c r="I507" s="6">
        <v>6558</v>
      </c>
      <c r="J507" s="6">
        <v>6170</v>
      </c>
      <c r="K507" s="6">
        <v>19760</v>
      </c>
      <c r="L507" s="6">
        <v>462804</v>
      </c>
      <c r="M507" s="5">
        <v>626</v>
      </c>
      <c r="N507" s="6">
        <v>97014</v>
      </c>
      <c r="O507" s="6">
        <v>586374</v>
      </c>
    </row>
    <row r="508" spans="1:15" ht="11.25" customHeight="1" x14ac:dyDescent="0.2">
      <c r="A508" s="292"/>
      <c r="B508" s="3" t="s">
        <v>16</v>
      </c>
      <c r="C508" s="2" t="s">
        <v>11</v>
      </c>
      <c r="D508" s="5">
        <v>40</v>
      </c>
      <c r="E508" s="5">
        <v>73</v>
      </c>
      <c r="F508" s="6">
        <v>4495</v>
      </c>
      <c r="G508" s="5">
        <v>17</v>
      </c>
      <c r="H508" s="5">
        <v>980</v>
      </c>
      <c r="I508" s="6">
        <v>5605</v>
      </c>
      <c r="J508" s="6">
        <v>7139</v>
      </c>
      <c r="K508" s="6">
        <v>13030</v>
      </c>
      <c r="L508" s="6">
        <v>802299</v>
      </c>
      <c r="M508" s="6">
        <v>3034</v>
      </c>
      <c r="N508" s="6">
        <v>174917</v>
      </c>
      <c r="O508" s="6">
        <v>1000419</v>
      </c>
    </row>
    <row r="509" spans="1:15" ht="11.25" customHeight="1" x14ac:dyDescent="0.2">
      <c r="A509" s="292"/>
      <c r="B509" s="3" t="s">
        <v>17</v>
      </c>
      <c r="C509" s="2" t="s">
        <v>10</v>
      </c>
      <c r="D509" s="5">
        <v>6</v>
      </c>
      <c r="E509" s="5">
        <v>16</v>
      </c>
      <c r="F509" s="6">
        <v>1336</v>
      </c>
      <c r="G509" s="5">
        <v>1</v>
      </c>
      <c r="H509" s="5">
        <v>261</v>
      </c>
      <c r="I509" s="6">
        <v>1620</v>
      </c>
      <c r="J509" s="5">
        <v>959</v>
      </c>
      <c r="K509" s="6">
        <v>2558</v>
      </c>
      <c r="L509" s="6">
        <v>213585</v>
      </c>
      <c r="M509" s="5">
        <v>160</v>
      </c>
      <c r="N509" s="6">
        <v>41726</v>
      </c>
      <c r="O509" s="6">
        <v>258988</v>
      </c>
    </row>
    <row r="510" spans="1:15" ht="11.25" customHeight="1" x14ac:dyDescent="0.2">
      <c r="A510" s="292"/>
      <c r="B510" s="3" t="s">
        <v>18</v>
      </c>
      <c r="C510" s="2" t="s">
        <v>11</v>
      </c>
      <c r="D510" s="5">
        <v>11</v>
      </c>
      <c r="E510" s="5">
        <v>27</v>
      </c>
      <c r="F510" s="6">
        <v>2979</v>
      </c>
      <c r="G510" s="5">
        <v>1</v>
      </c>
      <c r="H510" s="5">
        <v>636</v>
      </c>
      <c r="I510" s="6">
        <v>3654</v>
      </c>
      <c r="J510" s="6">
        <v>2178</v>
      </c>
      <c r="K510" s="6">
        <v>5345</v>
      </c>
      <c r="L510" s="6">
        <v>589756</v>
      </c>
      <c r="M510" s="5">
        <v>198</v>
      </c>
      <c r="N510" s="6">
        <v>125910</v>
      </c>
      <c r="O510" s="6">
        <v>723387</v>
      </c>
    </row>
    <row r="511" spans="1:15" ht="11.25" customHeight="1" x14ac:dyDescent="0.2">
      <c r="A511" s="293"/>
      <c r="B511" s="290" t="s">
        <v>7</v>
      </c>
      <c r="C511" s="290"/>
      <c r="D511" s="5">
        <v>188</v>
      </c>
      <c r="E511" s="5">
        <v>401</v>
      </c>
      <c r="F511" s="6">
        <v>19540</v>
      </c>
      <c r="G511" s="5">
        <v>49</v>
      </c>
      <c r="H511" s="6">
        <v>3899</v>
      </c>
      <c r="I511" s="10">
        <v>24077</v>
      </c>
      <c r="J511" s="6">
        <v>37880</v>
      </c>
      <c r="K511" s="6">
        <v>58835</v>
      </c>
      <c r="L511" s="6">
        <v>3805657</v>
      </c>
      <c r="M511" s="6">
        <v>11818</v>
      </c>
      <c r="N511" s="6">
        <v>717737</v>
      </c>
      <c r="O511" s="12">
        <v>4631927</v>
      </c>
    </row>
    <row r="512" spans="1:15" ht="11.25" customHeight="1" x14ac:dyDescent="0.2">
      <c r="A512" s="291" t="s">
        <v>57</v>
      </c>
      <c r="B512" s="3" t="s">
        <v>9</v>
      </c>
      <c r="C512" s="2" t="s">
        <v>10</v>
      </c>
      <c r="D512" s="5">
        <v>2</v>
      </c>
      <c r="E512" s="5">
        <v>1</v>
      </c>
      <c r="F512" s="5">
        <v>63</v>
      </c>
      <c r="G512" s="5">
        <v>8</v>
      </c>
      <c r="H512" s="4"/>
      <c r="I512" s="5">
        <v>74</v>
      </c>
      <c r="J512" s="5">
        <v>870</v>
      </c>
      <c r="K512" s="5">
        <v>435</v>
      </c>
      <c r="L512" s="6">
        <v>27413</v>
      </c>
      <c r="M512" s="6">
        <v>3481</v>
      </c>
      <c r="N512" s="4"/>
      <c r="O512" s="6">
        <v>32199</v>
      </c>
    </row>
    <row r="513" spans="1:15" ht="11.25" customHeight="1" x14ac:dyDescent="0.2">
      <c r="A513" s="292"/>
      <c r="B513" s="3" t="s">
        <v>9</v>
      </c>
      <c r="C513" s="2" t="s">
        <v>11</v>
      </c>
      <c r="D513" s="5">
        <v>5</v>
      </c>
      <c r="E513" s="5">
        <v>1</v>
      </c>
      <c r="F513" s="5">
        <v>69</v>
      </c>
      <c r="G513" s="5">
        <v>12</v>
      </c>
      <c r="H513" s="4"/>
      <c r="I513" s="5">
        <v>87</v>
      </c>
      <c r="J513" s="6">
        <v>2110</v>
      </c>
      <c r="K513" s="5">
        <v>422</v>
      </c>
      <c r="L513" s="6">
        <v>29122</v>
      </c>
      <c r="M513" s="6">
        <v>5065</v>
      </c>
      <c r="N513" s="4"/>
      <c r="O513" s="6">
        <v>36719</v>
      </c>
    </row>
    <row r="514" spans="1:15" ht="11.25" customHeight="1" x14ac:dyDescent="0.2">
      <c r="A514" s="292"/>
      <c r="B514" s="3" t="s">
        <v>12</v>
      </c>
      <c r="C514" s="2" t="s">
        <v>10</v>
      </c>
      <c r="D514" s="5">
        <v>17</v>
      </c>
      <c r="E514" s="5">
        <v>6</v>
      </c>
      <c r="F514" s="5">
        <v>456</v>
      </c>
      <c r="G514" s="5">
        <v>139</v>
      </c>
      <c r="H514" s="5">
        <v>7</v>
      </c>
      <c r="I514" s="5">
        <v>625</v>
      </c>
      <c r="J514" s="6">
        <v>7358</v>
      </c>
      <c r="K514" s="6">
        <v>2597</v>
      </c>
      <c r="L514" s="6">
        <v>197375</v>
      </c>
      <c r="M514" s="6">
        <v>60165</v>
      </c>
      <c r="N514" s="6">
        <v>3030</v>
      </c>
      <c r="O514" s="6">
        <v>270525</v>
      </c>
    </row>
    <row r="515" spans="1:15" ht="11.25" customHeight="1" x14ac:dyDescent="0.2">
      <c r="A515" s="292"/>
      <c r="B515" s="3" t="s">
        <v>12</v>
      </c>
      <c r="C515" s="2" t="s">
        <v>11</v>
      </c>
      <c r="D515" s="5">
        <v>23</v>
      </c>
      <c r="E515" s="5">
        <v>10</v>
      </c>
      <c r="F515" s="5">
        <v>424</v>
      </c>
      <c r="G515" s="5">
        <v>112</v>
      </c>
      <c r="H515" s="5">
        <v>4</v>
      </c>
      <c r="I515" s="5">
        <v>573</v>
      </c>
      <c r="J515" s="6">
        <v>9706</v>
      </c>
      <c r="K515" s="6">
        <v>4220</v>
      </c>
      <c r="L515" s="6">
        <v>178930</v>
      </c>
      <c r="M515" s="6">
        <v>47264</v>
      </c>
      <c r="N515" s="6">
        <v>1688</v>
      </c>
      <c r="O515" s="6">
        <v>241808</v>
      </c>
    </row>
    <row r="516" spans="1:15" ht="11.25" customHeight="1" x14ac:dyDescent="0.2">
      <c r="A516" s="292"/>
      <c r="B516" s="3" t="s">
        <v>13</v>
      </c>
      <c r="C516" s="2" t="s">
        <v>10</v>
      </c>
      <c r="D516" s="5">
        <v>52</v>
      </c>
      <c r="E516" s="5">
        <v>53</v>
      </c>
      <c r="F516" s="6">
        <v>1493</v>
      </c>
      <c r="G516" s="5">
        <v>457</v>
      </c>
      <c r="H516" s="5">
        <v>6</v>
      </c>
      <c r="I516" s="6">
        <v>2061</v>
      </c>
      <c r="J516" s="6">
        <v>14774</v>
      </c>
      <c r="K516" s="6">
        <v>15059</v>
      </c>
      <c r="L516" s="6">
        <v>424198</v>
      </c>
      <c r="M516" s="6">
        <v>129845</v>
      </c>
      <c r="N516" s="6">
        <v>1705</v>
      </c>
      <c r="O516" s="6">
        <v>585581</v>
      </c>
    </row>
    <row r="517" spans="1:15" ht="11.25" customHeight="1" x14ac:dyDescent="0.2">
      <c r="A517" s="292"/>
      <c r="B517" s="3" t="s">
        <v>13</v>
      </c>
      <c r="C517" s="2" t="s">
        <v>11</v>
      </c>
      <c r="D517" s="5">
        <v>41</v>
      </c>
      <c r="E517" s="5">
        <v>60</v>
      </c>
      <c r="F517" s="6">
        <v>1349</v>
      </c>
      <c r="G517" s="5">
        <v>418</v>
      </c>
      <c r="H517" s="5">
        <v>9</v>
      </c>
      <c r="I517" s="6">
        <v>1877</v>
      </c>
      <c r="J517" s="6">
        <v>12276</v>
      </c>
      <c r="K517" s="6">
        <v>17964</v>
      </c>
      <c r="L517" s="6">
        <v>403900</v>
      </c>
      <c r="M517" s="6">
        <v>125152</v>
      </c>
      <c r="N517" s="6">
        <v>2695</v>
      </c>
      <c r="O517" s="6">
        <v>561987</v>
      </c>
    </row>
    <row r="518" spans="1:15" ht="11.25" customHeight="1" x14ac:dyDescent="0.2">
      <c r="A518" s="292"/>
      <c r="B518" s="3" t="s">
        <v>14</v>
      </c>
      <c r="C518" s="2" t="s">
        <v>10</v>
      </c>
      <c r="D518" s="5">
        <v>8</v>
      </c>
      <c r="E518" s="5">
        <v>11</v>
      </c>
      <c r="F518" s="5">
        <v>265</v>
      </c>
      <c r="G518" s="5">
        <v>98</v>
      </c>
      <c r="H518" s="5">
        <v>1</v>
      </c>
      <c r="I518" s="5">
        <v>383</v>
      </c>
      <c r="J518" s="5">
        <v>781</v>
      </c>
      <c r="K518" s="6">
        <v>1074</v>
      </c>
      <c r="L518" s="6">
        <v>25872</v>
      </c>
      <c r="M518" s="6">
        <v>9568</v>
      </c>
      <c r="N518" s="5">
        <v>98</v>
      </c>
      <c r="O518" s="6">
        <v>37393</v>
      </c>
    </row>
    <row r="519" spans="1:15" ht="11.25" customHeight="1" x14ac:dyDescent="0.2">
      <c r="A519" s="292"/>
      <c r="B519" s="3" t="s">
        <v>14</v>
      </c>
      <c r="C519" s="2" t="s">
        <v>11</v>
      </c>
      <c r="D519" s="5">
        <v>2</v>
      </c>
      <c r="E519" s="5">
        <v>11</v>
      </c>
      <c r="F519" s="5">
        <v>169</v>
      </c>
      <c r="G519" s="5">
        <v>46</v>
      </c>
      <c r="H519" s="5">
        <v>2</v>
      </c>
      <c r="I519" s="5">
        <v>230</v>
      </c>
      <c r="J519" s="5">
        <v>356</v>
      </c>
      <c r="K519" s="6">
        <v>1955</v>
      </c>
      <c r="L519" s="6">
        <v>30043</v>
      </c>
      <c r="M519" s="6">
        <v>8177</v>
      </c>
      <c r="N519" s="5">
        <v>356</v>
      </c>
      <c r="O519" s="6">
        <v>40887</v>
      </c>
    </row>
    <row r="520" spans="1:15" ht="11.25" customHeight="1" x14ac:dyDescent="0.2">
      <c r="A520" s="292"/>
      <c r="B520" s="3" t="s">
        <v>15</v>
      </c>
      <c r="C520" s="2" t="s">
        <v>10</v>
      </c>
      <c r="D520" s="5">
        <v>225</v>
      </c>
      <c r="E520" s="5">
        <v>347</v>
      </c>
      <c r="F520" s="6">
        <v>4917</v>
      </c>
      <c r="G520" s="6">
        <v>1321</v>
      </c>
      <c r="H520" s="5">
        <v>56</v>
      </c>
      <c r="I520" s="6">
        <v>6866</v>
      </c>
      <c r="J520" s="6">
        <v>20118</v>
      </c>
      <c r="K520" s="6">
        <v>31026</v>
      </c>
      <c r="L520" s="6">
        <v>439646</v>
      </c>
      <c r="M520" s="6">
        <v>118115</v>
      </c>
      <c r="N520" s="6">
        <v>5007</v>
      </c>
      <c r="O520" s="6">
        <v>613912</v>
      </c>
    </row>
    <row r="521" spans="1:15" ht="11.25" customHeight="1" x14ac:dyDescent="0.2">
      <c r="A521" s="292"/>
      <c r="B521" s="3" t="s">
        <v>16</v>
      </c>
      <c r="C521" s="2" t="s">
        <v>11</v>
      </c>
      <c r="D521" s="5">
        <v>179</v>
      </c>
      <c r="E521" s="5">
        <v>193</v>
      </c>
      <c r="F521" s="6">
        <v>3857</v>
      </c>
      <c r="G521" s="6">
        <v>1095</v>
      </c>
      <c r="H521" s="5">
        <v>34</v>
      </c>
      <c r="I521" s="6">
        <v>5358</v>
      </c>
      <c r="J521" s="6">
        <v>31949</v>
      </c>
      <c r="K521" s="6">
        <v>34448</v>
      </c>
      <c r="L521" s="6">
        <v>688425</v>
      </c>
      <c r="M521" s="6">
        <v>195443</v>
      </c>
      <c r="N521" s="6">
        <v>6069</v>
      </c>
      <c r="O521" s="6">
        <v>956334</v>
      </c>
    </row>
    <row r="522" spans="1:15" ht="11.25" customHeight="1" x14ac:dyDescent="0.2">
      <c r="A522" s="292"/>
      <c r="B522" s="3" t="s">
        <v>17</v>
      </c>
      <c r="C522" s="2" t="s">
        <v>10</v>
      </c>
      <c r="D522" s="5">
        <v>20</v>
      </c>
      <c r="E522" s="5">
        <v>91</v>
      </c>
      <c r="F522" s="6">
        <v>1708</v>
      </c>
      <c r="G522" s="5">
        <v>402</v>
      </c>
      <c r="H522" s="5">
        <v>3</v>
      </c>
      <c r="I522" s="6">
        <v>2224</v>
      </c>
      <c r="J522" s="6">
        <v>3197</v>
      </c>
      <c r="K522" s="6">
        <v>14548</v>
      </c>
      <c r="L522" s="6">
        <v>273057</v>
      </c>
      <c r="M522" s="6">
        <v>64267</v>
      </c>
      <c r="N522" s="5">
        <v>480</v>
      </c>
      <c r="O522" s="6">
        <v>355549</v>
      </c>
    </row>
    <row r="523" spans="1:15" ht="11.25" customHeight="1" x14ac:dyDescent="0.2">
      <c r="A523" s="292"/>
      <c r="B523" s="3" t="s">
        <v>18</v>
      </c>
      <c r="C523" s="2" t="s">
        <v>11</v>
      </c>
      <c r="D523" s="5">
        <v>35</v>
      </c>
      <c r="E523" s="5">
        <v>135</v>
      </c>
      <c r="F523" s="6">
        <v>3716</v>
      </c>
      <c r="G523" s="5">
        <v>813</v>
      </c>
      <c r="H523" s="5">
        <v>7</v>
      </c>
      <c r="I523" s="6">
        <v>4706</v>
      </c>
      <c r="J523" s="6">
        <v>6929</v>
      </c>
      <c r="K523" s="6">
        <v>26726</v>
      </c>
      <c r="L523" s="6">
        <v>735661</v>
      </c>
      <c r="M523" s="6">
        <v>160951</v>
      </c>
      <c r="N523" s="6">
        <v>1386</v>
      </c>
      <c r="O523" s="6">
        <v>931653</v>
      </c>
    </row>
    <row r="524" spans="1:15" ht="11.25" customHeight="1" x14ac:dyDescent="0.2">
      <c r="A524" s="293"/>
      <c r="B524" s="290" t="s">
        <v>7</v>
      </c>
      <c r="C524" s="290"/>
      <c r="D524" s="5">
        <v>609</v>
      </c>
      <c r="E524" s="5">
        <v>919</v>
      </c>
      <c r="F524" s="6">
        <v>18486</v>
      </c>
      <c r="G524" s="6">
        <v>4921</v>
      </c>
      <c r="H524" s="5">
        <v>129</v>
      </c>
      <c r="I524" s="10">
        <v>25064</v>
      </c>
      <c r="J524" s="6">
        <v>110424</v>
      </c>
      <c r="K524" s="6">
        <v>150474</v>
      </c>
      <c r="L524" s="6">
        <v>3453642</v>
      </c>
      <c r="M524" s="6">
        <v>927493</v>
      </c>
      <c r="N524" s="6">
        <v>22514</v>
      </c>
      <c r="O524" s="12">
        <v>4664547</v>
      </c>
    </row>
    <row r="525" spans="1:15" ht="11.25" customHeight="1" x14ac:dyDescent="0.2">
      <c r="A525" s="291" t="s">
        <v>58</v>
      </c>
      <c r="B525" s="3" t="s">
        <v>9</v>
      </c>
      <c r="C525" s="2" t="s">
        <v>10</v>
      </c>
      <c r="D525" s="5">
        <v>1</v>
      </c>
      <c r="E525" s="4"/>
      <c r="F525" s="5">
        <v>17</v>
      </c>
      <c r="G525" s="5">
        <v>22</v>
      </c>
      <c r="H525" s="4"/>
      <c r="I525" s="5">
        <v>40</v>
      </c>
      <c r="J525" s="5">
        <v>478</v>
      </c>
      <c r="K525" s="4"/>
      <c r="L525" s="6">
        <v>8122</v>
      </c>
      <c r="M525" s="6">
        <v>10511</v>
      </c>
      <c r="N525" s="4"/>
      <c r="O525" s="6">
        <v>19111</v>
      </c>
    </row>
    <row r="526" spans="1:15" ht="11.25" customHeight="1" x14ac:dyDescent="0.2">
      <c r="A526" s="292"/>
      <c r="B526" s="3" t="s">
        <v>9</v>
      </c>
      <c r="C526" s="2" t="s">
        <v>11</v>
      </c>
      <c r="D526" s="4"/>
      <c r="E526" s="4"/>
      <c r="F526" s="5">
        <v>11</v>
      </c>
      <c r="G526" s="5">
        <v>25</v>
      </c>
      <c r="H526" s="4"/>
      <c r="I526" s="5">
        <v>36</v>
      </c>
      <c r="J526" s="4"/>
      <c r="K526" s="4"/>
      <c r="L526" s="6">
        <v>5098</v>
      </c>
      <c r="M526" s="6">
        <v>11586</v>
      </c>
      <c r="N526" s="4"/>
      <c r="O526" s="6">
        <v>16684</v>
      </c>
    </row>
    <row r="527" spans="1:15" ht="11.25" customHeight="1" x14ac:dyDescent="0.2">
      <c r="A527" s="292"/>
      <c r="B527" s="3" t="s">
        <v>12</v>
      </c>
      <c r="C527" s="2" t="s">
        <v>10</v>
      </c>
      <c r="D527" s="5">
        <v>4</v>
      </c>
      <c r="E527" s="4"/>
      <c r="F527" s="5">
        <v>78</v>
      </c>
      <c r="G527" s="5">
        <v>151</v>
      </c>
      <c r="H527" s="5">
        <v>3</v>
      </c>
      <c r="I527" s="5">
        <v>236</v>
      </c>
      <c r="J527" s="6">
        <v>1901</v>
      </c>
      <c r="K527" s="4"/>
      <c r="L527" s="6">
        <v>37070</v>
      </c>
      <c r="M527" s="6">
        <v>71764</v>
      </c>
      <c r="N527" s="6">
        <v>1426</v>
      </c>
      <c r="O527" s="6">
        <v>112161</v>
      </c>
    </row>
    <row r="528" spans="1:15" ht="11.25" customHeight="1" x14ac:dyDescent="0.2">
      <c r="A528" s="292"/>
      <c r="B528" s="3" t="s">
        <v>12</v>
      </c>
      <c r="C528" s="2" t="s">
        <v>11</v>
      </c>
      <c r="D528" s="5">
        <v>4</v>
      </c>
      <c r="E528" s="5">
        <v>4</v>
      </c>
      <c r="F528" s="5">
        <v>88</v>
      </c>
      <c r="G528" s="5">
        <v>159</v>
      </c>
      <c r="H528" s="5">
        <v>1</v>
      </c>
      <c r="I528" s="5">
        <v>256</v>
      </c>
      <c r="J528" s="6">
        <v>1853</v>
      </c>
      <c r="K528" s="6">
        <v>1853</v>
      </c>
      <c r="L528" s="6">
        <v>40776</v>
      </c>
      <c r="M528" s="6">
        <v>73674</v>
      </c>
      <c r="N528" s="5">
        <v>463</v>
      </c>
      <c r="O528" s="6">
        <v>118619</v>
      </c>
    </row>
    <row r="529" spans="1:15" ht="11.25" customHeight="1" x14ac:dyDescent="0.2">
      <c r="A529" s="292"/>
      <c r="B529" s="3" t="s">
        <v>13</v>
      </c>
      <c r="C529" s="2" t="s">
        <v>10</v>
      </c>
      <c r="D529" s="5">
        <v>20</v>
      </c>
      <c r="E529" s="5">
        <v>1</v>
      </c>
      <c r="F529" s="5">
        <v>446</v>
      </c>
      <c r="G529" s="5">
        <v>421</v>
      </c>
      <c r="H529" s="5">
        <v>7</v>
      </c>
      <c r="I529" s="5">
        <v>895</v>
      </c>
      <c r="J529" s="6">
        <v>6239</v>
      </c>
      <c r="K529" s="5">
        <v>312</v>
      </c>
      <c r="L529" s="6">
        <v>139138</v>
      </c>
      <c r="M529" s="6">
        <v>131339</v>
      </c>
      <c r="N529" s="6">
        <v>2184</v>
      </c>
      <c r="O529" s="6">
        <v>279212</v>
      </c>
    </row>
    <row r="530" spans="1:15" ht="11.25" customHeight="1" x14ac:dyDescent="0.2">
      <c r="A530" s="292"/>
      <c r="B530" s="3" t="s">
        <v>13</v>
      </c>
      <c r="C530" s="2" t="s">
        <v>11</v>
      </c>
      <c r="D530" s="5">
        <v>10</v>
      </c>
      <c r="E530" s="5">
        <v>2</v>
      </c>
      <c r="F530" s="5">
        <v>371</v>
      </c>
      <c r="G530" s="5">
        <v>415</v>
      </c>
      <c r="H530" s="5">
        <v>4</v>
      </c>
      <c r="I530" s="5">
        <v>802</v>
      </c>
      <c r="J530" s="6">
        <v>3287</v>
      </c>
      <c r="K530" s="5">
        <v>657</v>
      </c>
      <c r="L530" s="6">
        <v>121966</v>
      </c>
      <c r="M530" s="6">
        <v>136431</v>
      </c>
      <c r="N530" s="6">
        <v>1315</v>
      </c>
      <c r="O530" s="6">
        <v>263656</v>
      </c>
    </row>
    <row r="531" spans="1:15" ht="11.25" customHeight="1" x14ac:dyDescent="0.2">
      <c r="A531" s="292"/>
      <c r="B531" s="3" t="s">
        <v>14</v>
      </c>
      <c r="C531" s="2" t="s">
        <v>10</v>
      </c>
      <c r="D531" s="4"/>
      <c r="E531" s="4"/>
      <c r="F531" s="5">
        <v>93</v>
      </c>
      <c r="G531" s="5">
        <v>75</v>
      </c>
      <c r="H531" s="5">
        <v>1</v>
      </c>
      <c r="I531" s="5">
        <v>169</v>
      </c>
      <c r="J531" s="4"/>
      <c r="K531" s="4"/>
      <c r="L531" s="6">
        <v>9969</v>
      </c>
      <c r="M531" s="6">
        <v>8040</v>
      </c>
      <c r="N531" s="5">
        <v>107</v>
      </c>
      <c r="O531" s="6">
        <v>18116</v>
      </c>
    </row>
    <row r="532" spans="1:15" ht="11.25" customHeight="1" x14ac:dyDescent="0.2">
      <c r="A532" s="292"/>
      <c r="B532" s="3" t="s">
        <v>14</v>
      </c>
      <c r="C532" s="2" t="s">
        <v>11</v>
      </c>
      <c r="D532" s="5">
        <v>2</v>
      </c>
      <c r="E532" s="5">
        <v>1</v>
      </c>
      <c r="F532" s="5">
        <v>53</v>
      </c>
      <c r="G532" s="5">
        <v>48</v>
      </c>
      <c r="H532" s="5">
        <v>1</v>
      </c>
      <c r="I532" s="5">
        <v>105</v>
      </c>
      <c r="J532" s="5">
        <v>390</v>
      </c>
      <c r="K532" s="5">
        <v>195</v>
      </c>
      <c r="L532" s="6">
        <v>10345</v>
      </c>
      <c r="M532" s="6">
        <v>9369</v>
      </c>
      <c r="N532" s="5">
        <v>195</v>
      </c>
      <c r="O532" s="6">
        <v>20494</v>
      </c>
    </row>
    <row r="533" spans="1:15" ht="11.25" customHeight="1" x14ac:dyDescent="0.2">
      <c r="A533" s="292"/>
      <c r="B533" s="3" t="s">
        <v>15</v>
      </c>
      <c r="C533" s="2" t="s">
        <v>10</v>
      </c>
      <c r="D533" s="5">
        <v>74</v>
      </c>
      <c r="E533" s="5">
        <v>93</v>
      </c>
      <c r="F533" s="6">
        <v>1905</v>
      </c>
      <c r="G533" s="6">
        <v>1581</v>
      </c>
      <c r="H533" s="5">
        <v>12</v>
      </c>
      <c r="I533" s="6">
        <v>3665</v>
      </c>
      <c r="J533" s="6">
        <v>7265</v>
      </c>
      <c r="K533" s="6">
        <v>9130</v>
      </c>
      <c r="L533" s="6">
        <v>187025</v>
      </c>
      <c r="M533" s="6">
        <v>155216</v>
      </c>
      <c r="N533" s="6">
        <v>1178</v>
      </c>
      <c r="O533" s="6">
        <v>359814</v>
      </c>
    </row>
    <row r="534" spans="1:15" ht="11.25" customHeight="1" x14ac:dyDescent="0.2">
      <c r="A534" s="292"/>
      <c r="B534" s="3" t="s">
        <v>16</v>
      </c>
      <c r="C534" s="2" t="s">
        <v>11</v>
      </c>
      <c r="D534" s="5">
        <v>43</v>
      </c>
      <c r="E534" s="5">
        <v>21</v>
      </c>
      <c r="F534" s="6">
        <v>1549</v>
      </c>
      <c r="G534" s="6">
        <v>1199</v>
      </c>
      <c r="H534" s="5">
        <v>17</v>
      </c>
      <c r="I534" s="6">
        <v>2829</v>
      </c>
      <c r="J534" s="6">
        <v>8427</v>
      </c>
      <c r="K534" s="6">
        <v>4116</v>
      </c>
      <c r="L534" s="6">
        <v>303571</v>
      </c>
      <c r="M534" s="6">
        <v>234979</v>
      </c>
      <c r="N534" s="6">
        <v>3332</v>
      </c>
      <c r="O534" s="6">
        <v>554425</v>
      </c>
    </row>
    <row r="535" spans="1:15" ht="11.25" customHeight="1" x14ac:dyDescent="0.2">
      <c r="A535" s="292"/>
      <c r="B535" s="3" t="s">
        <v>17</v>
      </c>
      <c r="C535" s="2" t="s">
        <v>10</v>
      </c>
      <c r="D535" s="5">
        <v>2</v>
      </c>
      <c r="E535" s="5">
        <v>3</v>
      </c>
      <c r="F535" s="5">
        <v>871</v>
      </c>
      <c r="G535" s="5">
        <v>475</v>
      </c>
      <c r="H535" s="5">
        <v>1</v>
      </c>
      <c r="I535" s="6">
        <v>1352</v>
      </c>
      <c r="J535" s="5">
        <v>351</v>
      </c>
      <c r="K535" s="5">
        <v>527</v>
      </c>
      <c r="L535" s="6">
        <v>152892</v>
      </c>
      <c r="M535" s="6">
        <v>83380</v>
      </c>
      <c r="N535" s="5">
        <v>176</v>
      </c>
      <c r="O535" s="6">
        <v>237326</v>
      </c>
    </row>
    <row r="536" spans="1:15" ht="11.25" customHeight="1" x14ac:dyDescent="0.2">
      <c r="A536" s="292"/>
      <c r="B536" s="3" t="s">
        <v>18</v>
      </c>
      <c r="C536" s="2" t="s">
        <v>11</v>
      </c>
      <c r="D536" s="5">
        <v>13</v>
      </c>
      <c r="E536" s="5">
        <v>8</v>
      </c>
      <c r="F536" s="6">
        <v>1763</v>
      </c>
      <c r="G536" s="6">
        <v>1140</v>
      </c>
      <c r="H536" s="5">
        <v>4</v>
      </c>
      <c r="I536" s="6">
        <v>2928</v>
      </c>
      <c r="J536" s="6">
        <v>2826</v>
      </c>
      <c r="K536" s="6">
        <v>1739</v>
      </c>
      <c r="L536" s="6">
        <v>383228</v>
      </c>
      <c r="M536" s="6">
        <v>247805</v>
      </c>
      <c r="N536" s="5">
        <v>869</v>
      </c>
      <c r="O536" s="6">
        <v>636467</v>
      </c>
    </row>
    <row r="537" spans="1:15" ht="11.25" customHeight="1" x14ac:dyDescent="0.2">
      <c r="A537" s="293"/>
      <c r="B537" s="290" t="s">
        <v>7</v>
      </c>
      <c r="C537" s="290"/>
      <c r="D537" s="5">
        <v>173</v>
      </c>
      <c r="E537" s="5">
        <v>133</v>
      </c>
      <c r="F537" s="6">
        <v>7245</v>
      </c>
      <c r="G537" s="6">
        <v>5711</v>
      </c>
      <c r="H537" s="5">
        <v>51</v>
      </c>
      <c r="I537" s="10">
        <v>13313</v>
      </c>
      <c r="J537" s="6">
        <v>33017</v>
      </c>
      <c r="K537" s="6">
        <v>18529</v>
      </c>
      <c r="L537" s="6">
        <v>1399200</v>
      </c>
      <c r="M537" s="6">
        <v>1174094</v>
      </c>
      <c r="N537" s="6">
        <v>11245</v>
      </c>
      <c r="O537" s="12">
        <v>2636085</v>
      </c>
    </row>
    <row r="538" spans="1:15" ht="11.25" customHeight="1" x14ac:dyDescent="0.2">
      <c r="A538" s="291" t="s">
        <v>59</v>
      </c>
      <c r="B538" s="3" t="s">
        <v>9</v>
      </c>
      <c r="C538" s="2" t="s">
        <v>10</v>
      </c>
      <c r="D538" s="5">
        <v>6</v>
      </c>
      <c r="E538" s="5">
        <v>1</v>
      </c>
      <c r="F538" s="5">
        <v>78</v>
      </c>
      <c r="G538" s="5">
        <v>4</v>
      </c>
      <c r="H538" s="4"/>
      <c r="I538" s="5">
        <v>89</v>
      </c>
      <c r="J538" s="6">
        <v>2611</v>
      </c>
      <c r="K538" s="5">
        <v>435</v>
      </c>
      <c r="L538" s="6">
        <v>33939</v>
      </c>
      <c r="M538" s="6">
        <v>1740</v>
      </c>
      <c r="N538" s="4"/>
      <c r="O538" s="6">
        <v>38725</v>
      </c>
    </row>
    <row r="539" spans="1:15" ht="11.25" customHeight="1" x14ac:dyDescent="0.2">
      <c r="A539" s="292"/>
      <c r="B539" s="3" t="s">
        <v>9</v>
      </c>
      <c r="C539" s="2" t="s">
        <v>11</v>
      </c>
      <c r="D539" s="5">
        <v>2</v>
      </c>
      <c r="E539" s="5">
        <v>2</v>
      </c>
      <c r="F539" s="5">
        <v>73</v>
      </c>
      <c r="G539" s="5">
        <v>7</v>
      </c>
      <c r="H539" s="4"/>
      <c r="I539" s="5">
        <v>84</v>
      </c>
      <c r="J539" s="5">
        <v>844</v>
      </c>
      <c r="K539" s="5">
        <v>844</v>
      </c>
      <c r="L539" s="6">
        <v>30810</v>
      </c>
      <c r="M539" s="6">
        <v>2954</v>
      </c>
      <c r="N539" s="4"/>
      <c r="O539" s="6">
        <v>35452</v>
      </c>
    </row>
    <row r="540" spans="1:15" ht="11.25" customHeight="1" x14ac:dyDescent="0.2">
      <c r="A540" s="292"/>
      <c r="B540" s="3" t="s">
        <v>12</v>
      </c>
      <c r="C540" s="2" t="s">
        <v>10</v>
      </c>
      <c r="D540" s="5">
        <v>31</v>
      </c>
      <c r="E540" s="5">
        <v>22</v>
      </c>
      <c r="F540" s="5">
        <v>384</v>
      </c>
      <c r="G540" s="5">
        <v>164</v>
      </c>
      <c r="H540" s="4"/>
      <c r="I540" s="5">
        <v>601</v>
      </c>
      <c r="J540" s="6">
        <v>13418</v>
      </c>
      <c r="K540" s="6">
        <v>9522</v>
      </c>
      <c r="L540" s="6">
        <v>166210</v>
      </c>
      <c r="M540" s="6">
        <v>70986</v>
      </c>
      <c r="N540" s="4"/>
      <c r="O540" s="6">
        <v>260136</v>
      </c>
    </row>
    <row r="541" spans="1:15" ht="11.25" customHeight="1" x14ac:dyDescent="0.2">
      <c r="A541" s="292"/>
      <c r="B541" s="3" t="s">
        <v>12</v>
      </c>
      <c r="C541" s="2" t="s">
        <v>11</v>
      </c>
      <c r="D541" s="5">
        <v>34</v>
      </c>
      <c r="E541" s="5">
        <v>12</v>
      </c>
      <c r="F541" s="5">
        <v>396</v>
      </c>
      <c r="G541" s="5">
        <v>184</v>
      </c>
      <c r="H541" s="5">
        <v>4</v>
      </c>
      <c r="I541" s="5">
        <v>630</v>
      </c>
      <c r="J541" s="6">
        <v>14348</v>
      </c>
      <c r="K541" s="6">
        <v>5064</v>
      </c>
      <c r="L541" s="6">
        <v>167113</v>
      </c>
      <c r="M541" s="6">
        <v>77649</v>
      </c>
      <c r="N541" s="6">
        <v>1688</v>
      </c>
      <c r="O541" s="6">
        <v>265862</v>
      </c>
    </row>
    <row r="542" spans="1:15" ht="11.25" customHeight="1" x14ac:dyDescent="0.2">
      <c r="A542" s="292"/>
      <c r="B542" s="3" t="s">
        <v>13</v>
      </c>
      <c r="C542" s="2" t="s">
        <v>10</v>
      </c>
      <c r="D542" s="5">
        <v>115</v>
      </c>
      <c r="E542" s="5">
        <v>36</v>
      </c>
      <c r="F542" s="6">
        <v>1316</v>
      </c>
      <c r="G542" s="5">
        <v>667</v>
      </c>
      <c r="H542" s="5">
        <v>10</v>
      </c>
      <c r="I542" s="6">
        <v>2144</v>
      </c>
      <c r="J542" s="6">
        <v>32674</v>
      </c>
      <c r="K542" s="6">
        <v>10228</v>
      </c>
      <c r="L542" s="6">
        <v>373908</v>
      </c>
      <c r="M542" s="6">
        <v>189511</v>
      </c>
      <c r="N542" s="6">
        <v>2841</v>
      </c>
      <c r="O542" s="6">
        <v>609162</v>
      </c>
    </row>
    <row r="543" spans="1:15" ht="11.25" customHeight="1" x14ac:dyDescent="0.2">
      <c r="A543" s="292"/>
      <c r="B543" s="3" t="s">
        <v>13</v>
      </c>
      <c r="C543" s="2" t="s">
        <v>11</v>
      </c>
      <c r="D543" s="5">
        <v>109</v>
      </c>
      <c r="E543" s="5">
        <v>27</v>
      </c>
      <c r="F543" s="6">
        <v>1221</v>
      </c>
      <c r="G543" s="5">
        <v>616</v>
      </c>
      <c r="H543" s="5">
        <v>10</v>
      </c>
      <c r="I543" s="6">
        <v>1983</v>
      </c>
      <c r="J543" s="6">
        <v>32635</v>
      </c>
      <c r="K543" s="6">
        <v>8084</v>
      </c>
      <c r="L543" s="6">
        <v>365576</v>
      </c>
      <c r="M543" s="6">
        <v>184435</v>
      </c>
      <c r="N543" s="6">
        <v>2994</v>
      </c>
      <c r="O543" s="6">
        <v>593724</v>
      </c>
    </row>
    <row r="544" spans="1:15" ht="11.25" customHeight="1" x14ac:dyDescent="0.2">
      <c r="A544" s="292"/>
      <c r="B544" s="3" t="s">
        <v>14</v>
      </c>
      <c r="C544" s="2" t="s">
        <v>10</v>
      </c>
      <c r="D544" s="5">
        <v>8</v>
      </c>
      <c r="E544" s="4"/>
      <c r="F544" s="5">
        <v>185</v>
      </c>
      <c r="G544" s="5">
        <v>79</v>
      </c>
      <c r="H544" s="4"/>
      <c r="I544" s="5">
        <v>272</v>
      </c>
      <c r="J544" s="5">
        <v>781</v>
      </c>
      <c r="K544" s="4"/>
      <c r="L544" s="6">
        <v>18061</v>
      </c>
      <c r="M544" s="6">
        <v>7713</v>
      </c>
      <c r="N544" s="4"/>
      <c r="O544" s="6">
        <v>26555</v>
      </c>
    </row>
    <row r="545" spans="1:15" ht="11.25" customHeight="1" x14ac:dyDescent="0.2">
      <c r="A545" s="292"/>
      <c r="B545" s="3" t="s">
        <v>14</v>
      </c>
      <c r="C545" s="2" t="s">
        <v>11</v>
      </c>
      <c r="D545" s="5">
        <v>12</v>
      </c>
      <c r="E545" s="5">
        <v>3</v>
      </c>
      <c r="F545" s="5">
        <v>110</v>
      </c>
      <c r="G545" s="5">
        <v>49</v>
      </c>
      <c r="H545" s="4"/>
      <c r="I545" s="5">
        <v>174</v>
      </c>
      <c r="J545" s="6">
        <v>2133</v>
      </c>
      <c r="K545" s="5">
        <v>533</v>
      </c>
      <c r="L545" s="6">
        <v>19555</v>
      </c>
      <c r="M545" s="6">
        <v>8711</v>
      </c>
      <c r="N545" s="4"/>
      <c r="O545" s="6">
        <v>30932</v>
      </c>
    </row>
    <row r="546" spans="1:15" ht="11.25" customHeight="1" x14ac:dyDescent="0.2">
      <c r="A546" s="292"/>
      <c r="B546" s="3" t="s">
        <v>15</v>
      </c>
      <c r="C546" s="2" t="s">
        <v>10</v>
      </c>
      <c r="D546" s="5">
        <v>323</v>
      </c>
      <c r="E546" s="5">
        <v>282</v>
      </c>
      <c r="F546" s="6">
        <v>3087</v>
      </c>
      <c r="G546" s="6">
        <v>2047</v>
      </c>
      <c r="H546" s="5">
        <v>28</v>
      </c>
      <c r="I546" s="6">
        <v>5767</v>
      </c>
      <c r="J546" s="6">
        <v>28881</v>
      </c>
      <c r="K546" s="6">
        <v>25215</v>
      </c>
      <c r="L546" s="6">
        <v>276019</v>
      </c>
      <c r="M546" s="6">
        <v>183029</v>
      </c>
      <c r="N546" s="6">
        <v>2504</v>
      </c>
      <c r="O546" s="6">
        <v>515648</v>
      </c>
    </row>
    <row r="547" spans="1:15" ht="11.25" customHeight="1" x14ac:dyDescent="0.2">
      <c r="A547" s="292"/>
      <c r="B547" s="3" t="s">
        <v>16</v>
      </c>
      <c r="C547" s="2" t="s">
        <v>11</v>
      </c>
      <c r="D547" s="5">
        <v>263</v>
      </c>
      <c r="E547" s="5">
        <v>140</v>
      </c>
      <c r="F547" s="6">
        <v>2857</v>
      </c>
      <c r="G547" s="6">
        <v>1777</v>
      </c>
      <c r="H547" s="5">
        <v>43</v>
      </c>
      <c r="I547" s="6">
        <v>5080</v>
      </c>
      <c r="J547" s="6">
        <v>46942</v>
      </c>
      <c r="K547" s="6">
        <v>24988</v>
      </c>
      <c r="L547" s="6">
        <v>509938</v>
      </c>
      <c r="M547" s="6">
        <v>317172</v>
      </c>
      <c r="N547" s="6">
        <v>7675</v>
      </c>
      <c r="O547" s="6">
        <v>906715</v>
      </c>
    </row>
    <row r="548" spans="1:15" ht="11.25" customHeight="1" x14ac:dyDescent="0.2">
      <c r="A548" s="292"/>
      <c r="B548" s="3" t="s">
        <v>17</v>
      </c>
      <c r="C548" s="2" t="s">
        <v>10</v>
      </c>
      <c r="D548" s="5">
        <v>45</v>
      </c>
      <c r="E548" s="5">
        <v>48</v>
      </c>
      <c r="F548" s="6">
        <v>1174</v>
      </c>
      <c r="G548" s="5">
        <v>604</v>
      </c>
      <c r="H548" s="5">
        <v>6</v>
      </c>
      <c r="I548" s="6">
        <v>1877</v>
      </c>
      <c r="J548" s="6">
        <v>7194</v>
      </c>
      <c r="K548" s="6">
        <v>7674</v>
      </c>
      <c r="L548" s="6">
        <v>187687</v>
      </c>
      <c r="M548" s="6">
        <v>96561</v>
      </c>
      <c r="N548" s="5">
        <v>959</v>
      </c>
      <c r="O548" s="6">
        <v>300075</v>
      </c>
    </row>
    <row r="549" spans="1:15" ht="11.25" customHeight="1" x14ac:dyDescent="0.2">
      <c r="A549" s="292"/>
      <c r="B549" s="3" t="s">
        <v>18</v>
      </c>
      <c r="C549" s="2" t="s">
        <v>11</v>
      </c>
      <c r="D549" s="5">
        <v>119</v>
      </c>
      <c r="E549" s="5">
        <v>66</v>
      </c>
      <c r="F549" s="6">
        <v>2707</v>
      </c>
      <c r="G549" s="6">
        <v>1512</v>
      </c>
      <c r="H549" s="5">
        <v>8</v>
      </c>
      <c r="I549" s="6">
        <v>4412</v>
      </c>
      <c r="J549" s="6">
        <v>23559</v>
      </c>
      <c r="K549" s="6">
        <v>13066</v>
      </c>
      <c r="L549" s="6">
        <v>535908</v>
      </c>
      <c r="M549" s="6">
        <v>299333</v>
      </c>
      <c r="N549" s="6">
        <v>1584</v>
      </c>
      <c r="O549" s="6">
        <v>873450</v>
      </c>
    </row>
    <row r="550" spans="1:15" ht="11.25" customHeight="1" x14ac:dyDescent="0.2">
      <c r="A550" s="293"/>
      <c r="B550" s="290" t="s">
        <v>7</v>
      </c>
      <c r="C550" s="290"/>
      <c r="D550" s="6">
        <v>1067</v>
      </c>
      <c r="E550" s="5">
        <v>639</v>
      </c>
      <c r="F550" s="6">
        <v>13588</v>
      </c>
      <c r="G550" s="6">
        <v>7710</v>
      </c>
      <c r="H550" s="5">
        <v>109</v>
      </c>
      <c r="I550" s="10">
        <v>23113</v>
      </c>
      <c r="J550" s="6">
        <v>206020</v>
      </c>
      <c r="K550" s="6">
        <v>105653</v>
      </c>
      <c r="L550" s="6">
        <v>2684724</v>
      </c>
      <c r="M550" s="6">
        <v>1439794</v>
      </c>
      <c r="N550" s="6">
        <v>20245</v>
      </c>
      <c r="O550" s="12">
        <v>4456436</v>
      </c>
    </row>
    <row r="551" spans="1:15" ht="11.25" customHeight="1" x14ac:dyDescent="0.2">
      <c r="A551" s="291" t="s">
        <v>60</v>
      </c>
      <c r="B551" s="3" t="s">
        <v>9</v>
      </c>
      <c r="C551" s="2" t="s">
        <v>10</v>
      </c>
      <c r="D551" s="5">
        <v>185</v>
      </c>
      <c r="E551" s="5">
        <v>2</v>
      </c>
      <c r="F551" s="5">
        <v>11</v>
      </c>
      <c r="G551" s="4"/>
      <c r="H551" s="4"/>
      <c r="I551" s="5">
        <v>198</v>
      </c>
      <c r="J551" s="6">
        <v>80497</v>
      </c>
      <c r="K551" s="5">
        <v>870</v>
      </c>
      <c r="L551" s="6">
        <v>4786</v>
      </c>
      <c r="M551" s="4"/>
      <c r="N551" s="4"/>
      <c r="O551" s="6">
        <v>86153</v>
      </c>
    </row>
    <row r="552" spans="1:15" ht="11.25" customHeight="1" x14ac:dyDescent="0.2">
      <c r="A552" s="292"/>
      <c r="B552" s="3" t="s">
        <v>9</v>
      </c>
      <c r="C552" s="2" t="s">
        <v>11</v>
      </c>
      <c r="D552" s="5">
        <v>188</v>
      </c>
      <c r="E552" s="4"/>
      <c r="F552" s="5">
        <v>6</v>
      </c>
      <c r="G552" s="5">
        <v>3</v>
      </c>
      <c r="H552" s="5">
        <v>1</v>
      </c>
      <c r="I552" s="5">
        <v>198</v>
      </c>
      <c r="J552" s="6">
        <v>79347</v>
      </c>
      <c r="K552" s="4"/>
      <c r="L552" s="6">
        <v>2532</v>
      </c>
      <c r="M552" s="6">
        <v>1266</v>
      </c>
      <c r="N552" s="5">
        <v>422</v>
      </c>
      <c r="O552" s="6">
        <v>83567</v>
      </c>
    </row>
    <row r="553" spans="1:15" ht="11.25" customHeight="1" x14ac:dyDescent="0.2">
      <c r="A553" s="292"/>
      <c r="B553" s="3" t="s">
        <v>12</v>
      </c>
      <c r="C553" s="2" t="s">
        <v>10</v>
      </c>
      <c r="D553" s="5">
        <v>992</v>
      </c>
      <c r="E553" s="5">
        <v>11</v>
      </c>
      <c r="F553" s="5">
        <v>80</v>
      </c>
      <c r="G553" s="5">
        <v>14</v>
      </c>
      <c r="H553" s="5">
        <v>2</v>
      </c>
      <c r="I553" s="6">
        <v>1099</v>
      </c>
      <c r="J553" s="6">
        <v>429377</v>
      </c>
      <c r="K553" s="6">
        <v>4761</v>
      </c>
      <c r="L553" s="6">
        <v>34627</v>
      </c>
      <c r="M553" s="6">
        <v>6060</v>
      </c>
      <c r="N553" s="5">
        <v>866</v>
      </c>
      <c r="O553" s="6">
        <v>475691</v>
      </c>
    </row>
    <row r="554" spans="1:15" ht="11.25" customHeight="1" x14ac:dyDescent="0.2">
      <c r="A554" s="292"/>
      <c r="B554" s="3" t="s">
        <v>12</v>
      </c>
      <c r="C554" s="2" t="s">
        <v>11</v>
      </c>
      <c r="D554" s="5">
        <v>887</v>
      </c>
      <c r="E554" s="5">
        <v>10</v>
      </c>
      <c r="F554" s="5">
        <v>61</v>
      </c>
      <c r="G554" s="5">
        <v>11</v>
      </c>
      <c r="H554" s="5">
        <v>3</v>
      </c>
      <c r="I554" s="5">
        <v>972</v>
      </c>
      <c r="J554" s="6">
        <v>374317</v>
      </c>
      <c r="K554" s="6">
        <v>4220</v>
      </c>
      <c r="L554" s="6">
        <v>25742</v>
      </c>
      <c r="M554" s="6">
        <v>4642</v>
      </c>
      <c r="N554" s="6">
        <v>1266</v>
      </c>
      <c r="O554" s="6">
        <v>410187</v>
      </c>
    </row>
    <row r="555" spans="1:15" ht="11.25" customHeight="1" x14ac:dyDescent="0.2">
      <c r="A555" s="292"/>
      <c r="B555" s="3" t="s">
        <v>13</v>
      </c>
      <c r="C555" s="2" t="s">
        <v>10</v>
      </c>
      <c r="D555" s="6">
        <v>2853</v>
      </c>
      <c r="E555" s="5">
        <v>37</v>
      </c>
      <c r="F555" s="5">
        <v>332</v>
      </c>
      <c r="G555" s="5">
        <v>62</v>
      </c>
      <c r="H555" s="5">
        <v>18</v>
      </c>
      <c r="I555" s="6">
        <v>3302</v>
      </c>
      <c r="J555" s="6">
        <v>810608</v>
      </c>
      <c r="K555" s="6">
        <v>10513</v>
      </c>
      <c r="L555" s="6">
        <v>94329</v>
      </c>
      <c r="M555" s="6">
        <v>17616</v>
      </c>
      <c r="N555" s="6">
        <v>5114</v>
      </c>
      <c r="O555" s="6">
        <v>938180</v>
      </c>
    </row>
    <row r="556" spans="1:15" ht="11.25" customHeight="1" x14ac:dyDescent="0.2">
      <c r="A556" s="292"/>
      <c r="B556" s="3" t="s">
        <v>13</v>
      </c>
      <c r="C556" s="2" t="s">
        <v>11</v>
      </c>
      <c r="D556" s="6">
        <v>2789</v>
      </c>
      <c r="E556" s="5">
        <v>41</v>
      </c>
      <c r="F556" s="5">
        <v>330</v>
      </c>
      <c r="G556" s="5">
        <v>51</v>
      </c>
      <c r="H556" s="5">
        <v>20</v>
      </c>
      <c r="I556" s="6">
        <v>3231</v>
      </c>
      <c r="J556" s="6">
        <v>835045</v>
      </c>
      <c r="K556" s="6">
        <v>12276</v>
      </c>
      <c r="L556" s="6">
        <v>98804</v>
      </c>
      <c r="M556" s="6">
        <v>15270</v>
      </c>
      <c r="N556" s="6">
        <v>5988</v>
      </c>
      <c r="O556" s="6">
        <v>967383</v>
      </c>
    </row>
    <row r="557" spans="1:15" ht="11.25" customHeight="1" x14ac:dyDescent="0.2">
      <c r="A557" s="292"/>
      <c r="B557" s="3" t="s">
        <v>14</v>
      </c>
      <c r="C557" s="2" t="s">
        <v>10</v>
      </c>
      <c r="D557" s="5">
        <v>520</v>
      </c>
      <c r="E557" s="5">
        <v>4</v>
      </c>
      <c r="F557" s="5">
        <v>62</v>
      </c>
      <c r="G557" s="5">
        <v>15</v>
      </c>
      <c r="H557" s="5">
        <v>2</v>
      </c>
      <c r="I557" s="5">
        <v>603</v>
      </c>
      <c r="J557" s="6">
        <v>50767</v>
      </c>
      <c r="K557" s="5">
        <v>391</v>
      </c>
      <c r="L557" s="6">
        <v>6053</v>
      </c>
      <c r="M557" s="6">
        <v>1464</v>
      </c>
      <c r="N557" s="5">
        <v>195</v>
      </c>
      <c r="O557" s="6">
        <v>58870</v>
      </c>
    </row>
    <row r="558" spans="1:15" ht="11.25" customHeight="1" x14ac:dyDescent="0.2">
      <c r="A558" s="292"/>
      <c r="B558" s="3" t="s">
        <v>14</v>
      </c>
      <c r="C558" s="2" t="s">
        <v>11</v>
      </c>
      <c r="D558" s="5">
        <v>316</v>
      </c>
      <c r="E558" s="5">
        <v>7</v>
      </c>
      <c r="F558" s="5">
        <v>38</v>
      </c>
      <c r="G558" s="5">
        <v>7</v>
      </c>
      <c r="H558" s="5">
        <v>1</v>
      </c>
      <c r="I558" s="5">
        <v>369</v>
      </c>
      <c r="J558" s="6">
        <v>56176</v>
      </c>
      <c r="K558" s="6">
        <v>1244</v>
      </c>
      <c r="L558" s="6">
        <v>6755</v>
      </c>
      <c r="M558" s="6">
        <v>1244</v>
      </c>
      <c r="N558" s="5">
        <v>178</v>
      </c>
      <c r="O558" s="6">
        <v>65597</v>
      </c>
    </row>
    <row r="559" spans="1:15" ht="11.25" customHeight="1" x14ac:dyDescent="0.2">
      <c r="A559" s="292"/>
      <c r="B559" s="3" t="s">
        <v>15</v>
      </c>
      <c r="C559" s="2" t="s">
        <v>10</v>
      </c>
      <c r="D559" s="6">
        <v>8417</v>
      </c>
      <c r="E559" s="5">
        <v>215</v>
      </c>
      <c r="F559" s="6">
        <v>1288</v>
      </c>
      <c r="G559" s="5">
        <v>119</v>
      </c>
      <c r="H559" s="5">
        <v>55</v>
      </c>
      <c r="I559" s="6">
        <v>10094</v>
      </c>
      <c r="J559" s="6">
        <v>752593</v>
      </c>
      <c r="K559" s="6">
        <v>19224</v>
      </c>
      <c r="L559" s="6">
        <v>115164</v>
      </c>
      <c r="M559" s="6">
        <v>10640</v>
      </c>
      <c r="N559" s="6">
        <v>4918</v>
      </c>
      <c r="O559" s="6">
        <v>902539</v>
      </c>
    </row>
    <row r="560" spans="1:15" ht="11.25" customHeight="1" x14ac:dyDescent="0.2">
      <c r="A560" s="292"/>
      <c r="B560" s="3" t="s">
        <v>16</v>
      </c>
      <c r="C560" s="2" t="s">
        <v>11</v>
      </c>
      <c r="D560" s="6">
        <v>7339</v>
      </c>
      <c r="E560" s="5">
        <v>148</v>
      </c>
      <c r="F560" s="5">
        <v>942</v>
      </c>
      <c r="G560" s="5">
        <v>97</v>
      </c>
      <c r="H560" s="5">
        <v>39</v>
      </c>
      <c r="I560" s="6">
        <v>8565</v>
      </c>
      <c r="J560" s="6">
        <v>1309917</v>
      </c>
      <c r="K560" s="6">
        <v>26416</v>
      </c>
      <c r="L560" s="6">
        <v>168135</v>
      </c>
      <c r="M560" s="6">
        <v>17313</v>
      </c>
      <c r="N560" s="6">
        <v>6961</v>
      </c>
      <c r="O560" s="6">
        <v>1528742</v>
      </c>
    </row>
    <row r="561" spans="1:15" ht="11.25" customHeight="1" x14ac:dyDescent="0.2">
      <c r="A561" s="292"/>
      <c r="B561" s="3" t="s">
        <v>17</v>
      </c>
      <c r="C561" s="2" t="s">
        <v>10</v>
      </c>
      <c r="D561" s="6">
        <v>2841</v>
      </c>
      <c r="E561" s="5">
        <v>34</v>
      </c>
      <c r="F561" s="5">
        <v>407</v>
      </c>
      <c r="G561" s="5">
        <v>8</v>
      </c>
      <c r="H561" s="5">
        <v>6</v>
      </c>
      <c r="I561" s="6">
        <v>3296</v>
      </c>
      <c r="J561" s="6">
        <v>454189</v>
      </c>
      <c r="K561" s="6">
        <v>5436</v>
      </c>
      <c r="L561" s="6">
        <v>65067</v>
      </c>
      <c r="M561" s="6">
        <v>1279</v>
      </c>
      <c r="N561" s="5">
        <v>959</v>
      </c>
      <c r="O561" s="6">
        <v>526930</v>
      </c>
    </row>
    <row r="562" spans="1:15" ht="11.25" customHeight="1" x14ac:dyDescent="0.2">
      <c r="A562" s="292"/>
      <c r="B562" s="3" t="s">
        <v>18</v>
      </c>
      <c r="C562" s="2" t="s">
        <v>11</v>
      </c>
      <c r="D562" s="6">
        <v>6153</v>
      </c>
      <c r="E562" s="5">
        <v>44</v>
      </c>
      <c r="F562" s="5">
        <v>786</v>
      </c>
      <c r="G562" s="5">
        <v>26</v>
      </c>
      <c r="H562" s="5">
        <v>13</v>
      </c>
      <c r="I562" s="6">
        <v>7022</v>
      </c>
      <c r="J562" s="6">
        <v>1218117</v>
      </c>
      <c r="K562" s="6">
        <v>8711</v>
      </c>
      <c r="L562" s="6">
        <v>155605</v>
      </c>
      <c r="M562" s="6">
        <v>5147</v>
      </c>
      <c r="N562" s="6">
        <v>2574</v>
      </c>
      <c r="O562" s="6">
        <v>1390154</v>
      </c>
    </row>
    <row r="563" spans="1:15" ht="11.25" customHeight="1" x14ac:dyDescent="0.2">
      <c r="A563" s="293"/>
      <c r="B563" s="290" t="s">
        <v>7</v>
      </c>
      <c r="C563" s="290"/>
      <c r="D563" s="6">
        <v>33480</v>
      </c>
      <c r="E563" s="5">
        <v>553</v>
      </c>
      <c r="F563" s="6">
        <v>4343</v>
      </c>
      <c r="G563" s="5">
        <v>413</v>
      </c>
      <c r="H563" s="5">
        <v>160</v>
      </c>
      <c r="I563" s="10">
        <v>38949</v>
      </c>
      <c r="J563" s="6">
        <v>6450950</v>
      </c>
      <c r="K563" s="6">
        <v>94062</v>
      </c>
      <c r="L563" s="6">
        <v>777599</v>
      </c>
      <c r="M563" s="6">
        <v>81941</v>
      </c>
      <c r="N563" s="6">
        <v>29441</v>
      </c>
      <c r="O563" s="12">
        <v>7433993</v>
      </c>
    </row>
    <row r="564" spans="1:15" ht="11.25" customHeight="1" x14ac:dyDescent="0.2">
      <c r="A564" s="291" t="s">
        <v>61</v>
      </c>
      <c r="B564" s="3" t="s">
        <v>9</v>
      </c>
      <c r="C564" s="2" t="s">
        <v>10</v>
      </c>
      <c r="D564" s="4"/>
      <c r="E564" s="5">
        <v>21</v>
      </c>
      <c r="F564" s="4"/>
      <c r="G564" s="4"/>
      <c r="H564" s="4"/>
      <c r="I564" s="5">
        <v>21</v>
      </c>
      <c r="J564" s="4"/>
      <c r="K564" s="6">
        <v>10325</v>
      </c>
      <c r="L564" s="4"/>
      <c r="M564" s="4"/>
      <c r="N564" s="4"/>
      <c r="O564" s="6">
        <v>10325</v>
      </c>
    </row>
    <row r="565" spans="1:15" ht="11.25" customHeight="1" x14ac:dyDescent="0.2">
      <c r="A565" s="292"/>
      <c r="B565" s="3" t="s">
        <v>9</v>
      </c>
      <c r="C565" s="2" t="s">
        <v>11</v>
      </c>
      <c r="D565" s="5">
        <v>1</v>
      </c>
      <c r="E565" s="5">
        <v>21</v>
      </c>
      <c r="F565" s="4"/>
      <c r="G565" s="4"/>
      <c r="H565" s="4"/>
      <c r="I565" s="5">
        <v>22</v>
      </c>
      <c r="J565" s="5">
        <v>477</v>
      </c>
      <c r="K565" s="6">
        <v>10015</v>
      </c>
      <c r="L565" s="4"/>
      <c r="M565" s="4"/>
      <c r="N565" s="4"/>
      <c r="O565" s="6">
        <v>10492</v>
      </c>
    </row>
    <row r="566" spans="1:15" ht="11.25" customHeight="1" x14ac:dyDescent="0.2">
      <c r="A566" s="292"/>
      <c r="B566" s="3" t="s">
        <v>12</v>
      </c>
      <c r="C566" s="2" t="s">
        <v>10</v>
      </c>
      <c r="D566" s="5">
        <v>18</v>
      </c>
      <c r="E566" s="5">
        <v>235</v>
      </c>
      <c r="F566" s="5">
        <v>34</v>
      </c>
      <c r="G566" s="5">
        <v>1</v>
      </c>
      <c r="H566" s="5">
        <v>1</v>
      </c>
      <c r="I566" s="5">
        <v>289</v>
      </c>
      <c r="J566" s="6">
        <v>8804</v>
      </c>
      <c r="K566" s="6">
        <v>114940</v>
      </c>
      <c r="L566" s="6">
        <v>16630</v>
      </c>
      <c r="M566" s="5">
        <v>489</v>
      </c>
      <c r="N566" s="5">
        <v>489</v>
      </c>
      <c r="O566" s="6">
        <v>141352</v>
      </c>
    </row>
    <row r="567" spans="1:15" ht="11.25" customHeight="1" x14ac:dyDescent="0.2">
      <c r="A567" s="292"/>
      <c r="B567" s="3" t="s">
        <v>12</v>
      </c>
      <c r="C567" s="2" t="s">
        <v>11</v>
      </c>
      <c r="D567" s="5">
        <v>14</v>
      </c>
      <c r="E567" s="5">
        <v>216</v>
      </c>
      <c r="F567" s="5">
        <v>32</v>
      </c>
      <c r="G567" s="5">
        <v>3</v>
      </c>
      <c r="H567" s="5">
        <v>1</v>
      </c>
      <c r="I567" s="5">
        <v>266</v>
      </c>
      <c r="J567" s="6">
        <v>6676</v>
      </c>
      <c r="K567" s="6">
        <v>103003</v>
      </c>
      <c r="L567" s="6">
        <v>15260</v>
      </c>
      <c r="M567" s="6">
        <v>1431</v>
      </c>
      <c r="N567" s="5">
        <v>477</v>
      </c>
      <c r="O567" s="6">
        <v>126847</v>
      </c>
    </row>
    <row r="568" spans="1:15" ht="11.25" customHeight="1" x14ac:dyDescent="0.2">
      <c r="A568" s="292"/>
      <c r="B568" s="3" t="s">
        <v>13</v>
      </c>
      <c r="C568" s="2" t="s">
        <v>10</v>
      </c>
      <c r="D568" s="5">
        <v>16</v>
      </c>
      <c r="E568" s="5">
        <v>899</v>
      </c>
      <c r="F568" s="5">
        <v>46</v>
      </c>
      <c r="G568" s="5">
        <v>8</v>
      </c>
      <c r="H568" s="4"/>
      <c r="I568" s="5">
        <v>969</v>
      </c>
      <c r="J568" s="6">
        <v>5137</v>
      </c>
      <c r="K568" s="6">
        <v>288634</v>
      </c>
      <c r="L568" s="6">
        <v>14769</v>
      </c>
      <c r="M568" s="6">
        <v>2568</v>
      </c>
      <c r="N568" s="4"/>
      <c r="O568" s="6">
        <v>311108</v>
      </c>
    </row>
    <row r="569" spans="1:15" ht="11.25" customHeight="1" x14ac:dyDescent="0.2">
      <c r="A569" s="292"/>
      <c r="B569" s="3" t="s">
        <v>13</v>
      </c>
      <c r="C569" s="2" t="s">
        <v>11</v>
      </c>
      <c r="D569" s="5">
        <v>9</v>
      </c>
      <c r="E569" s="5">
        <v>854</v>
      </c>
      <c r="F569" s="5">
        <v>38</v>
      </c>
      <c r="G569" s="5">
        <v>4</v>
      </c>
      <c r="H569" s="5">
        <v>5</v>
      </c>
      <c r="I569" s="5">
        <v>910</v>
      </c>
      <c r="J569" s="6">
        <v>3045</v>
      </c>
      <c r="K569" s="6">
        <v>288934</v>
      </c>
      <c r="L569" s="6">
        <v>12857</v>
      </c>
      <c r="M569" s="6">
        <v>1353</v>
      </c>
      <c r="N569" s="6">
        <v>1692</v>
      </c>
      <c r="O569" s="6">
        <v>307881</v>
      </c>
    </row>
    <row r="570" spans="1:15" ht="11.25" customHeight="1" x14ac:dyDescent="0.2">
      <c r="A570" s="292"/>
      <c r="B570" s="3" t="s">
        <v>14</v>
      </c>
      <c r="C570" s="2" t="s">
        <v>10</v>
      </c>
      <c r="D570" s="5">
        <v>4</v>
      </c>
      <c r="E570" s="5">
        <v>169</v>
      </c>
      <c r="F570" s="5">
        <v>8</v>
      </c>
      <c r="G570" s="5">
        <v>5</v>
      </c>
      <c r="H570" s="5">
        <v>2</v>
      </c>
      <c r="I570" s="5">
        <v>188</v>
      </c>
      <c r="J570" s="5">
        <v>441</v>
      </c>
      <c r="K570" s="6">
        <v>18644</v>
      </c>
      <c r="L570" s="5">
        <v>883</v>
      </c>
      <c r="M570" s="5">
        <v>552</v>
      </c>
      <c r="N570" s="5">
        <v>221</v>
      </c>
      <c r="O570" s="6">
        <v>20741</v>
      </c>
    </row>
    <row r="571" spans="1:15" ht="11.25" customHeight="1" x14ac:dyDescent="0.2">
      <c r="A571" s="292"/>
      <c r="B571" s="3" t="s">
        <v>14</v>
      </c>
      <c r="C571" s="2" t="s">
        <v>11</v>
      </c>
      <c r="D571" s="5">
        <v>2</v>
      </c>
      <c r="E571" s="5">
        <v>127</v>
      </c>
      <c r="F571" s="5">
        <v>6</v>
      </c>
      <c r="G571" s="4"/>
      <c r="H571" s="4"/>
      <c r="I571" s="5">
        <v>135</v>
      </c>
      <c r="J571" s="5">
        <v>402</v>
      </c>
      <c r="K571" s="6">
        <v>25512</v>
      </c>
      <c r="L571" s="6">
        <v>1205</v>
      </c>
      <c r="M571" s="4"/>
      <c r="N571" s="4"/>
      <c r="O571" s="6">
        <v>27119</v>
      </c>
    </row>
    <row r="572" spans="1:15" ht="11.25" customHeight="1" x14ac:dyDescent="0.2">
      <c r="A572" s="292"/>
      <c r="B572" s="3" t="s">
        <v>15</v>
      </c>
      <c r="C572" s="2" t="s">
        <v>10</v>
      </c>
      <c r="D572" s="5">
        <v>73</v>
      </c>
      <c r="E572" s="6">
        <v>2823</v>
      </c>
      <c r="F572" s="5">
        <v>203</v>
      </c>
      <c r="G572" s="5">
        <v>57</v>
      </c>
      <c r="H572" s="5">
        <v>8</v>
      </c>
      <c r="I572" s="6">
        <v>3164</v>
      </c>
      <c r="J572" s="6">
        <v>7376</v>
      </c>
      <c r="K572" s="6">
        <v>285228</v>
      </c>
      <c r="L572" s="6">
        <v>20511</v>
      </c>
      <c r="M572" s="6">
        <v>5759</v>
      </c>
      <c r="N572" s="5">
        <v>808</v>
      </c>
      <c r="O572" s="6">
        <v>319682</v>
      </c>
    </row>
    <row r="573" spans="1:15" ht="11.25" customHeight="1" x14ac:dyDescent="0.2">
      <c r="A573" s="292"/>
      <c r="B573" s="3" t="s">
        <v>16</v>
      </c>
      <c r="C573" s="2" t="s">
        <v>11</v>
      </c>
      <c r="D573" s="5">
        <v>64</v>
      </c>
      <c r="E573" s="6">
        <v>2413</v>
      </c>
      <c r="F573" s="5">
        <v>148</v>
      </c>
      <c r="G573" s="5">
        <v>12</v>
      </c>
      <c r="H573" s="5">
        <v>5</v>
      </c>
      <c r="I573" s="6">
        <v>2642</v>
      </c>
      <c r="J573" s="6">
        <v>12908</v>
      </c>
      <c r="K573" s="6">
        <v>486679</v>
      </c>
      <c r="L573" s="6">
        <v>29850</v>
      </c>
      <c r="M573" s="6">
        <v>2420</v>
      </c>
      <c r="N573" s="6">
        <v>1008</v>
      </c>
      <c r="O573" s="6">
        <v>532865</v>
      </c>
    </row>
    <row r="574" spans="1:15" ht="11.25" customHeight="1" x14ac:dyDescent="0.2">
      <c r="A574" s="292"/>
      <c r="B574" s="3" t="s">
        <v>17</v>
      </c>
      <c r="C574" s="2" t="s">
        <v>10</v>
      </c>
      <c r="D574" s="5">
        <v>9</v>
      </c>
      <c r="E574" s="5">
        <v>791</v>
      </c>
      <c r="F574" s="5">
        <v>41</v>
      </c>
      <c r="G574" s="5">
        <v>3</v>
      </c>
      <c r="H574" s="5">
        <v>2</v>
      </c>
      <c r="I574" s="5">
        <v>846</v>
      </c>
      <c r="J574" s="6">
        <v>1626</v>
      </c>
      <c r="K574" s="6">
        <v>142896</v>
      </c>
      <c r="L574" s="6">
        <v>7407</v>
      </c>
      <c r="M574" s="5">
        <v>542</v>
      </c>
      <c r="N574" s="5">
        <v>361</v>
      </c>
      <c r="O574" s="6">
        <v>152832</v>
      </c>
    </row>
    <row r="575" spans="1:15" ht="11.25" customHeight="1" x14ac:dyDescent="0.2">
      <c r="A575" s="292"/>
      <c r="B575" s="3" t="s">
        <v>18</v>
      </c>
      <c r="C575" s="2" t="s">
        <v>11</v>
      </c>
      <c r="D575" s="5">
        <v>18</v>
      </c>
      <c r="E575" s="6">
        <v>1946</v>
      </c>
      <c r="F575" s="5">
        <v>124</v>
      </c>
      <c r="G575" s="5">
        <v>3</v>
      </c>
      <c r="H575" s="5">
        <v>3</v>
      </c>
      <c r="I575" s="6">
        <v>2094</v>
      </c>
      <c r="J575" s="6">
        <v>4027</v>
      </c>
      <c r="K575" s="6">
        <v>435335</v>
      </c>
      <c r="L575" s="6">
        <v>27740</v>
      </c>
      <c r="M575" s="5">
        <v>671</v>
      </c>
      <c r="N575" s="5">
        <v>671</v>
      </c>
      <c r="O575" s="6">
        <v>468444</v>
      </c>
    </row>
    <row r="576" spans="1:15" ht="11.25" customHeight="1" x14ac:dyDescent="0.2">
      <c r="A576" s="293"/>
      <c r="B576" s="290" t="s">
        <v>7</v>
      </c>
      <c r="C576" s="290"/>
      <c r="D576" s="5">
        <v>228</v>
      </c>
      <c r="E576" s="6">
        <v>10515</v>
      </c>
      <c r="F576" s="5">
        <v>680</v>
      </c>
      <c r="G576" s="5">
        <v>96</v>
      </c>
      <c r="H576" s="5">
        <v>27</v>
      </c>
      <c r="I576" s="10">
        <v>11546</v>
      </c>
      <c r="J576" s="6">
        <v>50919</v>
      </c>
      <c r="K576" s="6">
        <v>2210145</v>
      </c>
      <c r="L576" s="6">
        <v>147112</v>
      </c>
      <c r="M576" s="6">
        <v>15785</v>
      </c>
      <c r="N576" s="6">
        <v>5727</v>
      </c>
      <c r="O576" s="12">
        <v>2429688</v>
      </c>
    </row>
    <row r="577" spans="1:15" ht="11.25" customHeight="1" x14ac:dyDescent="0.2">
      <c r="A577" s="291" t="s">
        <v>62</v>
      </c>
      <c r="B577" s="3" t="s">
        <v>9</v>
      </c>
      <c r="C577" s="2" t="s">
        <v>10</v>
      </c>
      <c r="D577" s="4"/>
      <c r="E577" s="4"/>
      <c r="F577" s="5">
        <v>16</v>
      </c>
      <c r="G577" s="4"/>
      <c r="H577" s="5">
        <v>7</v>
      </c>
      <c r="I577" s="5">
        <v>23</v>
      </c>
      <c r="J577" s="4"/>
      <c r="K577" s="4"/>
      <c r="L577" s="6">
        <v>7790</v>
      </c>
      <c r="M577" s="4"/>
      <c r="N577" s="6">
        <v>3408</v>
      </c>
      <c r="O577" s="6">
        <v>11198</v>
      </c>
    </row>
    <row r="578" spans="1:15" ht="11.25" customHeight="1" x14ac:dyDescent="0.2">
      <c r="A578" s="292"/>
      <c r="B578" s="3" t="s">
        <v>9</v>
      </c>
      <c r="C578" s="2" t="s">
        <v>11</v>
      </c>
      <c r="D578" s="4"/>
      <c r="E578" s="4"/>
      <c r="F578" s="5">
        <v>8</v>
      </c>
      <c r="G578" s="4"/>
      <c r="H578" s="5">
        <v>10</v>
      </c>
      <c r="I578" s="5">
        <v>18</v>
      </c>
      <c r="J578" s="4"/>
      <c r="K578" s="4"/>
      <c r="L578" s="6">
        <v>3778</v>
      </c>
      <c r="M578" s="4"/>
      <c r="N578" s="6">
        <v>4723</v>
      </c>
      <c r="O578" s="6">
        <v>8501</v>
      </c>
    </row>
    <row r="579" spans="1:15" ht="11.25" customHeight="1" x14ac:dyDescent="0.2">
      <c r="A579" s="292"/>
      <c r="B579" s="3" t="s">
        <v>12</v>
      </c>
      <c r="C579" s="2" t="s">
        <v>10</v>
      </c>
      <c r="D579" s="5">
        <v>2</v>
      </c>
      <c r="E579" s="5">
        <v>3</v>
      </c>
      <c r="F579" s="5">
        <v>118</v>
      </c>
      <c r="G579" s="5">
        <v>1</v>
      </c>
      <c r="H579" s="5">
        <v>116</v>
      </c>
      <c r="I579" s="5">
        <v>240</v>
      </c>
      <c r="J579" s="5">
        <v>969</v>
      </c>
      <c r="K579" s="6">
        <v>1453</v>
      </c>
      <c r="L579" s="6">
        <v>57153</v>
      </c>
      <c r="M579" s="5">
        <v>484</v>
      </c>
      <c r="N579" s="6">
        <v>56184</v>
      </c>
      <c r="O579" s="6">
        <v>116243</v>
      </c>
    </row>
    <row r="580" spans="1:15" ht="11.25" customHeight="1" x14ac:dyDescent="0.2">
      <c r="A580" s="292"/>
      <c r="B580" s="3" t="s">
        <v>12</v>
      </c>
      <c r="C580" s="2" t="s">
        <v>11</v>
      </c>
      <c r="D580" s="5">
        <v>1</v>
      </c>
      <c r="E580" s="5">
        <v>3</v>
      </c>
      <c r="F580" s="5">
        <v>95</v>
      </c>
      <c r="G580" s="5">
        <v>2</v>
      </c>
      <c r="H580" s="5">
        <v>101</v>
      </c>
      <c r="I580" s="5">
        <v>202</v>
      </c>
      <c r="J580" s="5">
        <v>472</v>
      </c>
      <c r="K580" s="6">
        <v>1417</v>
      </c>
      <c r="L580" s="6">
        <v>44861</v>
      </c>
      <c r="M580" s="5">
        <v>944</v>
      </c>
      <c r="N580" s="6">
        <v>47694</v>
      </c>
      <c r="O580" s="6">
        <v>95388</v>
      </c>
    </row>
    <row r="581" spans="1:15" ht="11.25" customHeight="1" x14ac:dyDescent="0.2">
      <c r="A581" s="292"/>
      <c r="B581" s="3" t="s">
        <v>13</v>
      </c>
      <c r="C581" s="2" t="s">
        <v>10</v>
      </c>
      <c r="D581" s="5">
        <v>6</v>
      </c>
      <c r="E581" s="5">
        <v>1</v>
      </c>
      <c r="F581" s="5">
        <v>403</v>
      </c>
      <c r="G581" s="5">
        <v>1</v>
      </c>
      <c r="H581" s="5">
        <v>448</v>
      </c>
      <c r="I581" s="5">
        <v>859</v>
      </c>
      <c r="J581" s="6">
        <v>1908</v>
      </c>
      <c r="K581" s="5">
        <v>318</v>
      </c>
      <c r="L581" s="6">
        <v>128128</v>
      </c>
      <c r="M581" s="5">
        <v>318</v>
      </c>
      <c r="N581" s="6">
        <v>142435</v>
      </c>
      <c r="O581" s="6">
        <v>273107</v>
      </c>
    </row>
    <row r="582" spans="1:15" ht="11.25" customHeight="1" x14ac:dyDescent="0.2">
      <c r="A582" s="292"/>
      <c r="B582" s="3" t="s">
        <v>13</v>
      </c>
      <c r="C582" s="2" t="s">
        <v>11</v>
      </c>
      <c r="D582" s="5">
        <v>4</v>
      </c>
      <c r="E582" s="5">
        <v>2</v>
      </c>
      <c r="F582" s="5">
        <v>396</v>
      </c>
      <c r="G582" s="4"/>
      <c r="H582" s="5">
        <v>441</v>
      </c>
      <c r="I582" s="5">
        <v>843</v>
      </c>
      <c r="J582" s="6">
        <v>1340</v>
      </c>
      <c r="K582" s="5">
        <v>670</v>
      </c>
      <c r="L582" s="6">
        <v>132674</v>
      </c>
      <c r="M582" s="4"/>
      <c r="N582" s="6">
        <v>147751</v>
      </c>
      <c r="O582" s="6">
        <v>282435</v>
      </c>
    </row>
    <row r="583" spans="1:15" ht="11.25" customHeight="1" x14ac:dyDescent="0.2">
      <c r="A583" s="292"/>
      <c r="B583" s="3" t="s">
        <v>14</v>
      </c>
      <c r="C583" s="2" t="s">
        <v>10</v>
      </c>
      <c r="D583" s="4"/>
      <c r="E583" s="5">
        <v>2</v>
      </c>
      <c r="F583" s="5">
        <v>149</v>
      </c>
      <c r="G583" s="4"/>
      <c r="H583" s="5">
        <v>81</v>
      </c>
      <c r="I583" s="5">
        <v>232</v>
      </c>
      <c r="J583" s="4"/>
      <c r="K583" s="5">
        <v>218</v>
      </c>
      <c r="L583" s="6">
        <v>16278</v>
      </c>
      <c r="M583" s="4"/>
      <c r="N583" s="6">
        <v>8849</v>
      </c>
      <c r="O583" s="6">
        <v>25345</v>
      </c>
    </row>
    <row r="584" spans="1:15" ht="11.25" customHeight="1" x14ac:dyDescent="0.2">
      <c r="A584" s="292"/>
      <c r="B584" s="3" t="s">
        <v>14</v>
      </c>
      <c r="C584" s="2" t="s">
        <v>11</v>
      </c>
      <c r="D584" s="5">
        <v>1</v>
      </c>
      <c r="E584" s="5">
        <v>1</v>
      </c>
      <c r="F584" s="5">
        <v>129</v>
      </c>
      <c r="G584" s="4"/>
      <c r="H584" s="5">
        <v>70</v>
      </c>
      <c r="I584" s="5">
        <v>201</v>
      </c>
      <c r="J584" s="5">
        <v>199</v>
      </c>
      <c r="K584" s="5">
        <v>199</v>
      </c>
      <c r="L584" s="6">
        <v>25661</v>
      </c>
      <c r="M584" s="4"/>
      <c r="N584" s="6">
        <v>13925</v>
      </c>
      <c r="O584" s="6">
        <v>39984</v>
      </c>
    </row>
    <row r="585" spans="1:15" ht="11.25" customHeight="1" x14ac:dyDescent="0.2">
      <c r="A585" s="292"/>
      <c r="B585" s="3" t="s">
        <v>15</v>
      </c>
      <c r="C585" s="2" t="s">
        <v>10</v>
      </c>
      <c r="D585" s="5">
        <v>19</v>
      </c>
      <c r="E585" s="5">
        <v>42</v>
      </c>
      <c r="F585" s="6">
        <v>1753</v>
      </c>
      <c r="G585" s="5">
        <v>7</v>
      </c>
      <c r="H585" s="6">
        <v>2044</v>
      </c>
      <c r="I585" s="6">
        <v>3865</v>
      </c>
      <c r="J585" s="6">
        <v>1901</v>
      </c>
      <c r="K585" s="6">
        <v>4202</v>
      </c>
      <c r="L585" s="6">
        <v>175394</v>
      </c>
      <c r="M585" s="5">
        <v>700</v>
      </c>
      <c r="N585" s="6">
        <v>204510</v>
      </c>
      <c r="O585" s="6">
        <v>386707</v>
      </c>
    </row>
    <row r="586" spans="1:15" ht="11.25" customHeight="1" x14ac:dyDescent="0.2">
      <c r="A586" s="292"/>
      <c r="B586" s="3" t="s">
        <v>16</v>
      </c>
      <c r="C586" s="2" t="s">
        <v>11</v>
      </c>
      <c r="D586" s="5">
        <v>14</v>
      </c>
      <c r="E586" s="5">
        <v>18</v>
      </c>
      <c r="F586" s="6">
        <v>1359</v>
      </c>
      <c r="G586" s="5">
        <v>3</v>
      </c>
      <c r="H586" s="6">
        <v>1413</v>
      </c>
      <c r="I586" s="6">
        <v>2807</v>
      </c>
      <c r="J586" s="6">
        <v>2796</v>
      </c>
      <c r="K586" s="6">
        <v>3595</v>
      </c>
      <c r="L586" s="6">
        <v>271429</v>
      </c>
      <c r="M586" s="5">
        <v>599</v>
      </c>
      <c r="N586" s="6">
        <v>282214</v>
      </c>
      <c r="O586" s="6">
        <v>560633</v>
      </c>
    </row>
    <row r="587" spans="1:15" ht="11.25" customHeight="1" x14ac:dyDescent="0.2">
      <c r="A587" s="292"/>
      <c r="B587" s="3" t="s">
        <v>17</v>
      </c>
      <c r="C587" s="2" t="s">
        <v>10</v>
      </c>
      <c r="D587" s="5">
        <v>4</v>
      </c>
      <c r="E587" s="5">
        <v>7</v>
      </c>
      <c r="F587" s="5">
        <v>556</v>
      </c>
      <c r="G587" s="4"/>
      <c r="H587" s="5">
        <v>584</v>
      </c>
      <c r="I587" s="6">
        <v>1151</v>
      </c>
      <c r="J587" s="5">
        <v>716</v>
      </c>
      <c r="K587" s="6">
        <v>1252</v>
      </c>
      <c r="L587" s="6">
        <v>99465</v>
      </c>
      <c r="M587" s="4"/>
      <c r="N587" s="6">
        <v>104474</v>
      </c>
      <c r="O587" s="6">
        <v>205907</v>
      </c>
    </row>
    <row r="588" spans="1:15" ht="11.25" customHeight="1" x14ac:dyDescent="0.2">
      <c r="A588" s="292"/>
      <c r="B588" s="3" t="s">
        <v>18</v>
      </c>
      <c r="C588" s="2" t="s">
        <v>11</v>
      </c>
      <c r="D588" s="5">
        <v>5</v>
      </c>
      <c r="E588" s="5">
        <v>5</v>
      </c>
      <c r="F588" s="6">
        <v>1151</v>
      </c>
      <c r="G588" s="4"/>
      <c r="H588" s="6">
        <v>1398</v>
      </c>
      <c r="I588" s="6">
        <v>2559</v>
      </c>
      <c r="J588" s="6">
        <v>1108</v>
      </c>
      <c r="K588" s="6">
        <v>1108</v>
      </c>
      <c r="L588" s="6">
        <v>254981</v>
      </c>
      <c r="M588" s="4"/>
      <c r="N588" s="6">
        <v>309699</v>
      </c>
      <c r="O588" s="6">
        <v>566896</v>
      </c>
    </row>
    <row r="589" spans="1:15" ht="11.25" customHeight="1" x14ac:dyDescent="0.2">
      <c r="A589" s="293"/>
      <c r="B589" s="290" t="s">
        <v>7</v>
      </c>
      <c r="C589" s="290"/>
      <c r="D589" s="5">
        <v>56</v>
      </c>
      <c r="E589" s="5">
        <v>84</v>
      </c>
      <c r="F589" s="6">
        <v>6133</v>
      </c>
      <c r="G589" s="5">
        <v>14</v>
      </c>
      <c r="H589" s="6">
        <v>6713</v>
      </c>
      <c r="I589" s="10">
        <v>13000</v>
      </c>
      <c r="J589" s="6">
        <v>11409</v>
      </c>
      <c r="K589" s="6">
        <v>14432</v>
      </c>
      <c r="L589" s="6">
        <v>1217592</v>
      </c>
      <c r="M589" s="6">
        <v>3045</v>
      </c>
      <c r="N589" s="6">
        <v>1325866</v>
      </c>
      <c r="O589" s="12">
        <v>2572344</v>
      </c>
    </row>
    <row r="590" spans="1:15" ht="11.25" customHeight="1" x14ac:dyDescent="0.2">
      <c r="A590" s="291" t="s">
        <v>63</v>
      </c>
      <c r="B590" s="3" t="s">
        <v>9</v>
      </c>
      <c r="C590" s="2" t="s">
        <v>10</v>
      </c>
      <c r="D590" s="5">
        <v>174</v>
      </c>
      <c r="E590" s="5">
        <v>18</v>
      </c>
      <c r="F590" s="5">
        <v>35</v>
      </c>
      <c r="G590" s="4"/>
      <c r="H590" s="4"/>
      <c r="I590" s="5">
        <v>227</v>
      </c>
      <c r="J590" s="6">
        <v>75711</v>
      </c>
      <c r="K590" s="6">
        <v>7832</v>
      </c>
      <c r="L590" s="6">
        <v>15229</v>
      </c>
      <c r="M590" s="4"/>
      <c r="N590" s="4"/>
      <c r="O590" s="6">
        <v>98772</v>
      </c>
    </row>
    <row r="591" spans="1:15" ht="11.25" customHeight="1" x14ac:dyDescent="0.2">
      <c r="A591" s="292"/>
      <c r="B591" s="3" t="s">
        <v>9</v>
      </c>
      <c r="C591" s="2" t="s">
        <v>11</v>
      </c>
      <c r="D591" s="5">
        <v>171</v>
      </c>
      <c r="E591" s="5">
        <v>19</v>
      </c>
      <c r="F591" s="5">
        <v>37</v>
      </c>
      <c r="G591" s="5">
        <v>1</v>
      </c>
      <c r="H591" s="4"/>
      <c r="I591" s="5">
        <v>228</v>
      </c>
      <c r="J591" s="6">
        <v>72172</v>
      </c>
      <c r="K591" s="6">
        <v>8019</v>
      </c>
      <c r="L591" s="6">
        <v>15616</v>
      </c>
      <c r="M591" s="5">
        <v>422</v>
      </c>
      <c r="N591" s="4"/>
      <c r="O591" s="6">
        <v>96229</v>
      </c>
    </row>
    <row r="592" spans="1:15" ht="11.25" customHeight="1" x14ac:dyDescent="0.2">
      <c r="A592" s="292"/>
      <c r="B592" s="3" t="s">
        <v>12</v>
      </c>
      <c r="C592" s="2" t="s">
        <v>10</v>
      </c>
      <c r="D592" s="6">
        <v>1208</v>
      </c>
      <c r="E592" s="5">
        <v>124</v>
      </c>
      <c r="F592" s="5">
        <v>98</v>
      </c>
      <c r="G592" s="5">
        <v>22</v>
      </c>
      <c r="H592" s="5">
        <v>22</v>
      </c>
      <c r="I592" s="6">
        <v>1474</v>
      </c>
      <c r="J592" s="6">
        <v>522870</v>
      </c>
      <c r="K592" s="6">
        <v>53672</v>
      </c>
      <c r="L592" s="6">
        <v>42418</v>
      </c>
      <c r="M592" s="6">
        <v>9522</v>
      </c>
      <c r="N592" s="6">
        <v>9522</v>
      </c>
      <c r="O592" s="6">
        <v>638004</v>
      </c>
    </row>
    <row r="593" spans="1:15" ht="11.25" customHeight="1" x14ac:dyDescent="0.2">
      <c r="A593" s="292"/>
      <c r="B593" s="3" t="s">
        <v>12</v>
      </c>
      <c r="C593" s="2" t="s">
        <v>11</v>
      </c>
      <c r="D593" s="6">
        <v>1094</v>
      </c>
      <c r="E593" s="5">
        <v>97</v>
      </c>
      <c r="F593" s="5">
        <v>90</v>
      </c>
      <c r="G593" s="5">
        <v>18</v>
      </c>
      <c r="H593" s="5">
        <v>15</v>
      </c>
      <c r="I593" s="6">
        <v>1314</v>
      </c>
      <c r="J593" s="6">
        <v>461672</v>
      </c>
      <c r="K593" s="6">
        <v>40934</v>
      </c>
      <c r="L593" s="6">
        <v>37980</v>
      </c>
      <c r="M593" s="6">
        <v>7596</v>
      </c>
      <c r="N593" s="6">
        <v>6330</v>
      </c>
      <c r="O593" s="6">
        <v>554512</v>
      </c>
    </row>
    <row r="594" spans="1:15" ht="11.25" customHeight="1" x14ac:dyDescent="0.2">
      <c r="A594" s="292"/>
      <c r="B594" s="3" t="s">
        <v>13</v>
      </c>
      <c r="C594" s="2" t="s">
        <v>10</v>
      </c>
      <c r="D594" s="6">
        <v>3046</v>
      </c>
      <c r="E594" s="5">
        <v>421</v>
      </c>
      <c r="F594" s="5">
        <v>586</v>
      </c>
      <c r="G594" s="5">
        <v>43</v>
      </c>
      <c r="H594" s="5">
        <v>158</v>
      </c>
      <c r="I594" s="6">
        <v>4254</v>
      </c>
      <c r="J594" s="6">
        <v>865444</v>
      </c>
      <c r="K594" s="6">
        <v>119617</v>
      </c>
      <c r="L594" s="6">
        <v>166497</v>
      </c>
      <c r="M594" s="6">
        <v>12217</v>
      </c>
      <c r="N594" s="6">
        <v>44892</v>
      </c>
      <c r="O594" s="6">
        <v>1208667</v>
      </c>
    </row>
    <row r="595" spans="1:15" ht="11.25" customHeight="1" x14ac:dyDescent="0.2">
      <c r="A595" s="292"/>
      <c r="B595" s="3" t="s">
        <v>13</v>
      </c>
      <c r="C595" s="2" t="s">
        <v>11</v>
      </c>
      <c r="D595" s="6">
        <v>2913</v>
      </c>
      <c r="E595" s="5">
        <v>388</v>
      </c>
      <c r="F595" s="5">
        <v>488</v>
      </c>
      <c r="G595" s="5">
        <v>20</v>
      </c>
      <c r="H595" s="5">
        <v>170</v>
      </c>
      <c r="I595" s="6">
        <v>3979</v>
      </c>
      <c r="J595" s="6">
        <v>872172</v>
      </c>
      <c r="K595" s="6">
        <v>116170</v>
      </c>
      <c r="L595" s="6">
        <v>146110</v>
      </c>
      <c r="M595" s="6">
        <v>5988</v>
      </c>
      <c r="N595" s="6">
        <v>50899</v>
      </c>
      <c r="O595" s="6">
        <v>1191339</v>
      </c>
    </row>
    <row r="596" spans="1:15" ht="11.25" customHeight="1" x14ac:dyDescent="0.2">
      <c r="A596" s="292"/>
      <c r="B596" s="3" t="s">
        <v>14</v>
      </c>
      <c r="C596" s="2" t="s">
        <v>10</v>
      </c>
      <c r="D596" s="5">
        <v>371</v>
      </c>
      <c r="E596" s="5">
        <v>160</v>
      </c>
      <c r="F596" s="5">
        <v>98</v>
      </c>
      <c r="G596" s="5">
        <v>9</v>
      </c>
      <c r="H596" s="5">
        <v>16</v>
      </c>
      <c r="I596" s="5">
        <v>654</v>
      </c>
      <c r="J596" s="6">
        <v>36220</v>
      </c>
      <c r="K596" s="6">
        <v>15621</v>
      </c>
      <c r="L596" s="6">
        <v>9568</v>
      </c>
      <c r="M596" s="5">
        <v>879</v>
      </c>
      <c r="N596" s="6">
        <v>1562</v>
      </c>
      <c r="O596" s="6">
        <v>63850</v>
      </c>
    </row>
    <row r="597" spans="1:15" ht="11.25" customHeight="1" x14ac:dyDescent="0.2">
      <c r="A597" s="292"/>
      <c r="B597" s="3" t="s">
        <v>14</v>
      </c>
      <c r="C597" s="2" t="s">
        <v>11</v>
      </c>
      <c r="D597" s="5">
        <v>306</v>
      </c>
      <c r="E597" s="5">
        <v>69</v>
      </c>
      <c r="F597" s="5">
        <v>58</v>
      </c>
      <c r="G597" s="5">
        <v>5</v>
      </c>
      <c r="H597" s="5">
        <v>20</v>
      </c>
      <c r="I597" s="5">
        <v>458</v>
      </c>
      <c r="J597" s="6">
        <v>54398</v>
      </c>
      <c r="K597" s="6">
        <v>12266</v>
      </c>
      <c r="L597" s="6">
        <v>10311</v>
      </c>
      <c r="M597" s="5">
        <v>889</v>
      </c>
      <c r="N597" s="6">
        <v>3555</v>
      </c>
      <c r="O597" s="6">
        <v>81419</v>
      </c>
    </row>
    <row r="598" spans="1:15" ht="11.25" customHeight="1" x14ac:dyDescent="0.2">
      <c r="A598" s="292"/>
      <c r="B598" s="3" t="s">
        <v>15</v>
      </c>
      <c r="C598" s="2" t="s">
        <v>10</v>
      </c>
      <c r="D598" s="6">
        <v>7873</v>
      </c>
      <c r="E598" s="6">
        <v>1234</v>
      </c>
      <c r="F598" s="6">
        <v>1909</v>
      </c>
      <c r="G598" s="5">
        <v>117</v>
      </c>
      <c r="H598" s="5">
        <v>371</v>
      </c>
      <c r="I598" s="6">
        <v>11504</v>
      </c>
      <c r="J598" s="6">
        <v>703952</v>
      </c>
      <c r="K598" s="6">
        <v>110336</v>
      </c>
      <c r="L598" s="6">
        <v>170690</v>
      </c>
      <c r="M598" s="6">
        <v>10461</v>
      </c>
      <c r="N598" s="6">
        <v>33172</v>
      </c>
      <c r="O598" s="6">
        <v>1028611</v>
      </c>
    </row>
    <row r="599" spans="1:15" ht="11.25" customHeight="1" x14ac:dyDescent="0.2">
      <c r="A599" s="292"/>
      <c r="B599" s="3" t="s">
        <v>16</v>
      </c>
      <c r="C599" s="2" t="s">
        <v>11</v>
      </c>
      <c r="D599" s="6">
        <v>7297</v>
      </c>
      <c r="E599" s="6">
        <v>1244</v>
      </c>
      <c r="F599" s="6">
        <v>1708</v>
      </c>
      <c r="G599" s="5">
        <v>96</v>
      </c>
      <c r="H599" s="5">
        <v>383</v>
      </c>
      <c r="I599" s="6">
        <v>10728</v>
      </c>
      <c r="J599" s="6">
        <v>1302420</v>
      </c>
      <c r="K599" s="6">
        <v>222038</v>
      </c>
      <c r="L599" s="6">
        <v>304856</v>
      </c>
      <c r="M599" s="6">
        <v>17135</v>
      </c>
      <c r="N599" s="6">
        <v>68361</v>
      </c>
      <c r="O599" s="6">
        <v>1914810</v>
      </c>
    </row>
    <row r="600" spans="1:15" ht="11.25" customHeight="1" x14ac:dyDescent="0.2">
      <c r="A600" s="292"/>
      <c r="B600" s="3" t="s">
        <v>17</v>
      </c>
      <c r="C600" s="2" t="s">
        <v>10</v>
      </c>
      <c r="D600" s="6">
        <v>2147</v>
      </c>
      <c r="E600" s="5">
        <v>482</v>
      </c>
      <c r="F600" s="5">
        <v>703</v>
      </c>
      <c r="G600" s="5">
        <v>9</v>
      </c>
      <c r="H600" s="5">
        <v>144</v>
      </c>
      <c r="I600" s="6">
        <v>3485</v>
      </c>
      <c r="J600" s="6">
        <v>343239</v>
      </c>
      <c r="K600" s="6">
        <v>77057</v>
      </c>
      <c r="L600" s="6">
        <v>112388</v>
      </c>
      <c r="M600" s="6">
        <v>1439</v>
      </c>
      <c r="N600" s="6">
        <v>23021</v>
      </c>
      <c r="O600" s="6">
        <v>557144</v>
      </c>
    </row>
    <row r="601" spans="1:15" ht="11.25" customHeight="1" x14ac:dyDescent="0.2">
      <c r="A601" s="292"/>
      <c r="B601" s="3" t="s">
        <v>18</v>
      </c>
      <c r="C601" s="2" t="s">
        <v>11</v>
      </c>
      <c r="D601" s="6">
        <v>4691</v>
      </c>
      <c r="E601" s="5">
        <v>962</v>
      </c>
      <c r="F601" s="6">
        <v>1516</v>
      </c>
      <c r="G601" s="5">
        <v>20</v>
      </c>
      <c r="H601" s="5">
        <v>336</v>
      </c>
      <c r="I601" s="6">
        <v>7525</v>
      </c>
      <c r="J601" s="6">
        <v>928683</v>
      </c>
      <c r="K601" s="6">
        <v>190448</v>
      </c>
      <c r="L601" s="6">
        <v>300124</v>
      </c>
      <c r="M601" s="6">
        <v>3959</v>
      </c>
      <c r="N601" s="6">
        <v>66518</v>
      </c>
      <c r="O601" s="6">
        <v>1489732</v>
      </c>
    </row>
    <row r="602" spans="1:15" ht="11.25" customHeight="1" x14ac:dyDescent="0.2">
      <c r="A602" s="293"/>
      <c r="B602" s="290" t="s">
        <v>7</v>
      </c>
      <c r="C602" s="290"/>
      <c r="D602" s="6">
        <v>31291</v>
      </c>
      <c r="E602" s="6">
        <v>5218</v>
      </c>
      <c r="F602" s="6">
        <v>7326</v>
      </c>
      <c r="G602" s="5">
        <v>360</v>
      </c>
      <c r="H602" s="6">
        <v>1635</v>
      </c>
      <c r="I602" s="10">
        <v>45830</v>
      </c>
      <c r="J602" s="6">
        <v>6238953</v>
      </c>
      <c r="K602" s="6">
        <v>974010</v>
      </c>
      <c r="L602" s="6">
        <v>1331787</v>
      </c>
      <c r="M602" s="6">
        <v>70507</v>
      </c>
      <c r="N602" s="6">
        <v>307832</v>
      </c>
      <c r="O602" s="12">
        <v>8923089</v>
      </c>
    </row>
    <row r="603" spans="1:15" ht="11.25" customHeight="1" x14ac:dyDescent="0.2">
      <c r="A603" s="291" t="s">
        <v>64</v>
      </c>
      <c r="B603" s="3" t="s">
        <v>9</v>
      </c>
      <c r="C603" s="2" t="s">
        <v>10</v>
      </c>
      <c r="D603" s="5">
        <v>2</v>
      </c>
      <c r="E603" s="5">
        <v>23</v>
      </c>
      <c r="F603" s="5">
        <v>56</v>
      </c>
      <c r="G603" s="5">
        <v>1</v>
      </c>
      <c r="H603" s="5">
        <v>93</v>
      </c>
      <c r="I603" s="5">
        <v>175</v>
      </c>
      <c r="J603" s="5">
        <v>870</v>
      </c>
      <c r="K603" s="6">
        <v>10008</v>
      </c>
      <c r="L603" s="6">
        <v>24367</v>
      </c>
      <c r="M603" s="5">
        <v>435</v>
      </c>
      <c r="N603" s="6">
        <v>40466</v>
      </c>
      <c r="O603" s="6">
        <v>76146</v>
      </c>
    </row>
    <row r="604" spans="1:15" ht="11.25" customHeight="1" x14ac:dyDescent="0.2">
      <c r="A604" s="292"/>
      <c r="B604" s="3" t="s">
        <v>9</v>
      </c>
      <c r="C604" s="2" t="s">
        <v>11</v>
      </c>
      <c r="D604" s="5">
        <v>3</v>
      </c>
      <c r="E604" s="5">
        <v>14</v>
      </c>
      <c r="F604" s="5">
        <v>61</v>
      </c>
      <c r="G604" s="4"/>
      <c r="H604" s="5">
        <v>78</v>
      </c>
      <c r="I604" s="5">
        <v>156</v>
      </c>
      <c r="J604" s="6">
        <v>1266</v>
      </c>
      <c r="K604" s="6">
        <v>5909</v>
      </c>
      <c r="L604" s="6">
        <v>25746</v>
      </c>
      <c r="M604" s="4"/>
      <c r="N604" s="6">
        <v>32921</v>
      </c>
      <c r="O604" s="6">
        <v>65842</v>
      </c>
    </row>
    <row r="605" spans="1:15" ht="11.25" customHeight="1" x14ac:dyDescent="0.2">
      <c r="A605" s="292"/>
      <c r="B605" s="3" t="s">
        <v>12</v>
      </c>
      <c r="C605" s="2" t="s">
        <v>10</v>
      </c>
      <c r="D605" s="5">
        <v>35</v>
      </c>
      <c r="E605" s="5">
        <v>282</v>
      </c>
      <c r="F605" s="5">
        <v>225</v>
      </c>
      <c r="G605" s="5">
        <v>7</v>
      </c>
      <c r="H605" s="5">
        <v>698</v>
      </c>
      <c r="I605" s="6">
        <v>1247</v>
      </c>
      <c r="J605" s="6">
        <v>15149</v>
      </c>
      <c r="K605" s="6">
        <v>122061</v>
      </c>
      <c r="L605" s="6">
        <v>97389</v>
      </c>
      <c r="M605" s="6">
        <v>3030</v>
      </c>
      <c r="N605" s="6">
        <v>302122</v>
      </c>
      <c r="O605" s="6">
        <v>539751</v>
      </c>
    </row>
    <row r="606" spans="1:15" ht="11.25" customHeight="1" x14ac:dyDescent="0.2">
      <c r="A606" s="292"/>
      <c r="B606" s="3" t="s">
        <v>12</v>
      </c>
      <c r="C606" s="2" t="s">
        <v>11</v>
      </c>
      <c r="D606" s="5">
        <v>46</v>
      </c>
      <c r="E606" s="5">
        <v>265</v>
      </c>
      <c r="F606" s="5">
        <v>199</v>
      </c>
      <c r="G606" s="5">
        <v>4</v>
      </c>
      <c r="H606" s="5">
        <v>666</v>
      </c>
      <c r="I606" s="6">
        <v>1180</v>
      </c>
      <c r="J606" s="6">
        <v>19412</v>
      </c>
      <c r="K606" s="6">
        <v>111831</v>
      </c>
      <c r="L606" s="6">
        <v>83979</v>
      </c>
      <c r="M606" s="6">
        <v>1688</v>
      </c>
      <c r="N606" s="6">
        <v>281054</v>
      </c>
      <c r="O606" s="6">
        <v>497964</v>
      </c>
    </row>
    <row r="607" spans="1:15" ht="11.25" customHeight="1" x14ac:dyDescent="0.2">
      <c r="A607" s="292"/>
      <c r="B607" s="3" t="s">
        <v>13</v>
      </c>
      <c r="C607" s="2" t="s">
        <v>10</v>
      </c>
      <c r="D607" s="5">
        <v>39</v>
      </c>
      <c r="E607" s="5">
        <v>953</v>
      </c>
      <c r="F607" s="5">
        <v>392</v>
      </c>
      <c r="G607" s="5">
        <v>7</v>
      </c>
      <c r="H607" s="6">
        <v>2151</v>
      </c>
      <c r="I607" s="6">
        <v>3542</v>
      </c>
      <c r="J607" s="6">
        <v>11081</v>
      </c>
      <c r="K607" s="6">
        <v>270771</v>
      </c>
      <c r="L607" s="6">
        <v>111377</v>
      </c>
      <c r="M607" s="6">
        <v>1989</v>
      </c>
      <c r="N607" s="6">
        <v>611152</v>
      </c>
      <c r="O607" s="6">
        <v>1006370</v>
      </c>
    </row>
    <row r="608" spans="1:15" ht="11.25" customHeight="1" x14ac:dyDescent="0.2">
      <c r="A608" s="292"/>
      <c r="B608" s="3" t="s">
        <v>13</v>
      </c>
      <c r="C608" s="2" t="s">
        <v>11</v>
      </c>
      <c r="D608" s="5">
        <v>44</v>
      </c>
      <c r="E608" s="5">
        <v>864</v>
      </c>
      <c r="F608" s="5">
        <v>400</v>
      </c>
      <c r="G608" s="5">
        <v>9</v>
      </c>
      <c r="H608" s="6">
        <v>2038</v>
      </c>
      <c r="I608" s="6">
        <v>3355</v>
      </c>
      <c r="J608" s="6">
        <v>13174</v>
      </c>
      <c r="K608" s="6">
        <v>258687</v>
      </c>
      <c r="L608" s="6">
        <v>119763</v>
      </c>
      <c r="M608" s="6">
        <v>2695</v>
      </c>
      <c r="N608" s="6">
        <v>610191</v>
      </c>
      <c r="O608" s="6">
        <v>1004510</v>
      </c>
    </row>
    <row r="609" spans="1:15" ht="11.25" customHeight="1" x14ac:dyDescent="0.2">
      <c r="A609" s="292"/>
      <c r="B609" s="3" t="s">
        <v>14</v>
      </c>
      <c r="C609" s="2" t="s">
        <v>10</v>
      </c>
      <c r="D609" s="5">
        <v>3</v>
      </c>
      <c r="E609" s="5">
        <v>157</v>
      </c>
      <c r="F609" s="5">
        <v>46</v>
      </c>
      <c r="G609" s="5">
        <v>1</v>
      </c>
      <c r="H609" s="5">
        <v>338</v>
      </c>
      <c r="I609" s="5">
        <v>545</v>
      </c>
      <c r="J609" s="5">
        <v>293</v>
      </c>
      <c r="K609" s="6">
        <v>15328</v>
      </c>
      <c r="L609" s="6">
        <v>4491</v>
      </c>
      <c r="M609" s="5">
        <v>98</v>
      </c>
      <c r="N609" s="6">
        <v>32999</v>
      </c>
      <c r="O609" s="6">
        <v>53209</v>
      </c>
    </row>
    <row r="610" spans="1:15" ht="11.25" customHeight="1" x14ac:dyDescent="0.2">
      <c r="A610" s="292"/>
      <c r="B610" s="3" t="s">
        <v>14</v>
      </c>
      <c r="C610" s="2" t="s">
        <v>11</v>
      </c>
      <c r="D610" s="5">
        <v>5</v>
      </c>
      <c r="E610" s="5">
        <v>97</v>
      </c>
      <c r="F610" s="5">
        <v>68</v>
      </c>
      <c r="G610" s="4"/>
      <c r="H610" s="5">
        <v>276</v>
      </c>
      <c r="I610" s="5">
        <v>446</v>
      </c>
      <c r="J610" s="5">
        <v>889</v>
      </c>
      <c r="K610" s="6">
        <v>17244</v>
      </c>
      <c r="L610" s="6">
        <v>12088</v>
      </c>
      <c r="M610" s="4"/>
      <c r="N610" s="6">
        <v>49065</v>
      </c>
      <c r="O610" s="6">
        <v>79286</v>
      </c>
    </row>
    <row r="611" spans="1:15" ht="11.25" customHeight="1" x14ac:dyDescent="0.2">
      <c r="A611" s="292"/>
      <c r="B611" s="3" t="s">
        <v>15</v>
      </c>
      <c r="C611" s="2" t="s">
        <v>10</v>
      </c>
      <c r="D611" s="5">
        <v>201</v>
      </c>
      <c r="E611" s="6">
        <v>2947</v>
      </c>
      <c r="F611" s="6">
        <v>1539</v>
      </c>
      <c r="G611" s="5">
        <v>49</v>
      </c>
      <c r="H611" s="6">
        <v>6750</v>
      </c>
      <c r="I611" s="6">
        <v>11486</v>
      </c>
      <c r="J611" s="6">
        <v>17972</v>
      </c>
      <c r="K611" s="6">
        <v>263501</v>
      </c>
      <c r="L611" s="6">
        <v>137607</v>
      </c>
      <c r="M611" s="6">
        <v>4381</v>
      </c>
      <c r="N611" s="6">
        <v>603540</v>
      </c>
      <c r="O611" s="6">
        <v>1027001</v>
      </c>
    </row>
    <row r="612" spans="1:15" ht="11.25" customHeight="1" x14ac:dyDescent="0.2">
      <c r="A612" s="292"/>
      <c r="B612" s="3" t="s">
        <v>16</v>
      </c>
      <c r="C612" s="2" t="s">
        <v>11</v>
      </c>
      <c r="D612" s="5">
        <v>167</v>
      </c>
      <c r="E612" s="6">
        <v>2555</v>
      </c>
      <c r="F612" s="6">
        <v>1501</v>
      </c>
      <c r="G612" s="5">
        <v>33</v>
      </c>
      <c r="H612" s="6">
        <v>5886</v>
      </c>
      <c r="I612" s="6">
        <v>10142</v>
      </c>
      <c r="J612" s="6">
        <v>29807</v>
      </c>
      <c r="K612" s="6">
        <v>456034</v>
      </c>
      <c r="L612" s="6">
        <v>267909</v>
      </c>
      <c r="M612" s="6">
        <v>5890</v>
      </c>
      <c r="N612" s="6">
        <v>1050575</v>
      </c>
      <c r="O612" s="6">
        <v>1810215</v>
      </c>
    </row>
    <row r="613" spans="1:15" ht="11.25" customHeight="1" x14ac:dyDescent="0.2">
      <c r="A613" s="292"/>
      <c r="B613" s="3" t="s">
        <v>17</v>
      </c>
      <c r="C613" s="2" t="s">
        <v>10</v>
      </c>
      <c r="D613" s="5">
        <v>30</v>
      </c>
      <c r="E613" s="5">
        <v>818</v>
      </c>
      <c r="F613" s="5">
        <v>323</v>
      </c>
      <c r="G613" s="5">
        <v>1</v>
      </c>
      <c r="H613" s="6">
        <v>1988</v>
      </c>
      <c r="I613" s="6">
        <v>3160</v>
      </c>
      <c r="J613" s="6">
        <v>4796</v>
      </c>
      <c r="K613" s="6">
        <v>130773</v>
      </c>
      <c r="L613" s="6">
        <v>51638</v>
      </c>
      <c r="M613" s="5">
        <v>160</v>
      </c>
      <c r="N613" s="6">
        <v>317820</v>
      </c>
      <c r="O613" s="6">
        <v>505187</v>
      </c>
    </row>
    <row r="614" spans="1:15" ht="11.25" customHeight="1" x14ac:dyDescent="0.2">
      <c r="A614" s="292"/>
      <c r="B614" s="3" t="s">
        <v>18</v>
      </c>
      <c r="C614" s="2" t="s">
        <v>11</v>
      </c>
      <c r="D614" s="5">
        <v>68</v>
      </c>
      <c r="E614" s="6">
        <v>1907</v>
      </c>
      <c r="F614" s="5">
        <v>852</v>
      </c>
      <c r="G614" s="5">
        <v>4</v>
      </c>
      <c r="H614" s="6">
        <v>4693</v>
      </c>
      <c r="I614" s="6">
        <v>7524</v>
      </c>
      <c r="J614" s="6">
        <v>13462</v>
      </c>
      <c r="K614" s="6">
        <v>377531</v>
      </c>
      <c r="L614" s="6">
        <v>168672</v>
      </c>
      <c r="M614" s="5">
        <v>792</v>
      </c>
      <c r="N614" s="6">
        <v>929079</v>
      </c>
      <c r="O614" s="6">
        <v>1489536</v>
      </c>
    </row>
    <row r="615" spans="1:15" ht="11.25" customHeight="1" x14ac:dyDescent="0.2">
      <c r="A615" s="293"/>
      <c r="B615" s="290" t="s">
        <v>7</v>
      </c>
      <c r="C615" s="290"/>
      <c r="D615" s="5">
        <v>643</v>
      </c>
      <c r="E615" s="6">
        <v>10882</v>
      </c>
      <c r="F615" s="6">
        <v>5662</v>
      </c>
      <c r="G615" s="5">
        <v>116</v>
      </c>
      <c r="H615" s="6">
        <v>25655</v>
      </c>
      <c r="I615" s="10">
        <v>42958</v>
      </c>
      <c r="J615" s="6">
        <v>128171</v>
      </c>
      <c r="K615" s="6">
        <v>2039678</v>
      </c>
      <c r="L615" s="6">
        <v>1105026</v>
      </c>
      <c r="M615" s="6">
        <v>21158</v>
      </c>
      <c r="N615" s="6">
        <v>4860984</v>
      </c>
      <c r="O615" s="12">
        <v>8155017</v>
      </c>
    </row>
    <row r="616" spans="1:15" ht="11.25" customHeight="1" x14ac:dyDescent="0.2">
      <c r="A616" s="291" t="s">
        <v>65</v>
      </c>
      <c r="B616" s="3" t="s">
        <v>9</v>
      </c>
      <c r="C616" s="2" t="s">
        <v>10</v>
      </c>
      <c r="D616" s="4"/>
      <c r="E616" s="4"/>
      <c r="F616" s="5">
        <v>89</v>
      </c>
      <c r="G616" s="5">
        <v>1</v>
      </c>
      <c r="H616" s="5">
        <v>32</v>
      </c>
      <c r="I616" s="5">
        <v>122</v>
      </c>
      <c r="J616" s="4"/>
      <c r="K616" s="4"/>
      <c r="L616" s="6">
        <v>38726</v>
      </c>
      <c r="M616" s="5">
        <v>435</v>
      </c>
      <c r="N616" s="6">
        <v>13924</v>
      </c>
      <c r="O616" s="6">
        <v>53085</v>
      </c>
    </row>
    <row r="617" spans="1:15" ht="11.25" customHeight="1" x14ac:dyDescent="0.2">
      <c r="A617" s="292"/>
      <c r="B617" s="3" t="s">
        <v>9</v>
      </c>
      <c r="C617" s="2" t="s">
        <v>11</v>
      </c>
      <c r="D617" s="5">
        <v>3</v>
      </c>
      <c r="E617" s="5">
        <v>2</v>
      </c>
      <c r="F617" s="5">
        <v>77</v>
      </c>
      <c r="G617" s="4"/>
      <c r="H617" s="5">
        <v>24</v>
      </c>
      <c r="I617" s="5">
        <v>106</v>
      </c>
      <c r="J617" s="6">
        <v>1266</v>
      </c>
      <c r="K617" s="5">
        <v>844</v>
      </c>
      <c r="L617" s="6">
        <v>32499</v>
      </c>
      <c r="M617" s="4"/>
      <c r="N617" s="6">
        <v>10129</v>
      </c>
      <c r="O617" s="6">
        <v>44738</v>
      </c>
    </row>
    <row r="618" spans="1:15" ht="11.25" customHeight="1" x14ac:dyDescent="0.2">
      <c r="A618" s="292"/>
      <c r="B618" s="3" t="s">
        <v>12</v>
      </c>
      <c r="C618" s="2" t="s">
        <v>10</v>
      </c>
      <c r="D618" s="5">
        <v>18</v>
      </c>
      <c r="E618" s="5">
        <v>11</v>
      </c>
      <c r="F618" s="5">
        <v>438</v>
      </c>
      <c r="G618" s="5">
        <v>10</v>
      </c>
      <c r="H618" s="5">
        <v>170</v>
      </c>
      <c r="I618" s="5">
        <v>647</v>
      </c>
      <c r="J618" s="6">
        <v>7791</v>
      </c>
      <c r="K618" s="6">
        <v>4761</v>
      </c>
      <c r="L618" s="6">
        <v>189584</v>
      </c>
      <c r="M618" s="6">
        <v>4328</v>
      </c>
      <c r="N618" s="6">
        <v>73583</v>
      </c>
      <c r="O618" s="6">
        <v>280047</v>
      </c>
    </row>
    <row r="619" spans="1:15" ht="11.25" customHeight="1" x14ac:dyDescent="0.2">
      <c r="A619" s="292"/>
      <c r="B619" s="3" t="s">
        <v>12</v>
      </c>
      <c r="C619" s="2" t="s">
        <v>11</v>
      </c>
      <c r="D619" s="5">
        <v>15</v>
      </c>
      <c r="E619" s="5">
        <v>16</v>
      </c>
      <c r="F619" s="5">
        <v>423</v>
      </c>
      <c r="G619" s="5">
        <v>6</v>
      </c>
      <c r="H619" s="5">
        <v>140</v>
      </c>
      <c r="I619" s="5">
        <v>600</v>
      </c>
      <c r="J619" s="6">
        <v>6330</v>
      </c>
      <c r="K619" s="6">
        <v>6752</v>
      </c>
      <c r="L619" s="6">
        <v>178508</v>
      </c>
      <c r="M619" s="6">
        <v>2532</v>
      </c>
      <c r="N619" s="6">
        <v>59081</v>
      </c>
      <c r="O619" s="6">
        <v>253203</v>
      </c>
    </row>
    <row r="620" spans="1:15" ht="11.25" customHeight="1" x14ac:dyDescent="0.2">
      <c r="A620" s="292"/>
      <c r="B620" s="3" t="s">
        <v>13</v>
      </c>
      <c r="C620" s="2" t="s">
        <v>10</v>
      </c>
      <c r="D620" s="5">
        <v>16</v>
      </c>
      <c r="E620" s="5">
        <v>17</v>
      </c>
      <c r="F620" s="6">
        <v>1320</v>
      </c>
      <c r="G620" s="5">
        <v>14</v>
      </c>
      <c r="H620" s="5">
        <v>635</v>
      </c>
      <c r="I620" s="6">
        <v>2002</v>
      </c>
      <c r="J620" s="6">
        <v>4546</v>
      </c>
      <c r="K620" s="6">
        <v>4830</v>
      </c>
      <c r="L620" s="6">
        <v>375045</v>
      </c>
      <c r="M620" s="6">
        <v>3978</v>
      </c>
      <c r="N620" s="6">
        <v>180419</v>
      </c>
      <c r="O620" s="6">
        <v>568818</v>
      </c>
    </row>
    <row r="621" spans="1:15" ht="11.25" customHeight="1" x14ac:dyDescent="0.2">
      <c r="A621" s="292"/>
      <c r="B621" s="3" t="s">
        <v>13</v>
      </c>
      <c r="C621" s="2" t="s">
        <v>11</v>
      </c>
      <c r="D621" s="5">
        <v>11</v>
      </c>
      <c r="E621" s="5">
        <v>18</v>
      </c>
      <c r="F621" s="6">
        <v>1185</v>
      </c>
      <c r="G621" s="5">
        <v>14</v>
      </c>
      <c r="H621" s="5">
        <v>543</v>
      </c>
      <c r="I621" s="6">
        <v>1771</v>
      </c>
      <c r="J621" s="6">
        <v>3293</v>
      </c>
      <c r="K621" s="6">
        <v>5389</v>
      </c>
      <c r="L621" s="6">
        <v>354797</v>
      </c>
      <c r="M621" s="6">
        <v>4192</v>
      </c>
      <c r="N621" s="6">
        <v>162578</v>
      </c>
      <c r="O621" s="6">
        <v>530249</v>
      </c>
    </row>
    <row r="622" spans="1:15" ht="11.25" customHeight="1" x14ac:dyDescent="0.2">
      <c r="A622" s="292"/>
      <c r="B622" s="3" t="s">
        <v>14</v>
      </c>
      <c r="C622" s="2" t="s">
        <v>10</v>
      </c>
      <c r="D622" s="5">
        <v>5</v>
      </c>
      <c r="E622" s="5">
        <v>2</v>
      </c>
      <c r="F622" s="5">
        <v>243</v>
      </c>
      <c r="G622" s="5">
        <v>4</v>
      </c>
      <c r="H622" s="5">
        <v>105</v>
      </c>
      <c r="I622" s="5">
        <v>359</v>
      </c>
      <c r="J622" s="5">
        <v>488</v>
      </c>
      <c r="K622" s="5">
        <v>195</v>
      </c>
      <c r="L622" s="6">
        <v>23724</v>
      </c>
      <c r="M622" s="5">
        <v>391</v>
      </c>
      <c r="N622" s="6">
        <v>10251</v>
      </c>
      <c r="O622" s="6">
        <v>35049</v>
      </c>
    </row>
    <row r="623" spans="1:15" ht="11.25" customHeight="1" x14ac:dyDescent="0.2">
      <c r="A623" s="292"/>
      <c r="B623" s="3" t="s">
        <v>14</v>
      </c>
      <c r="C623" s="2" t="s">
        <v>11</v>
      </c>
      <c r="D623" s="5">
        <v>1</v>
      </c>
      <c r="E623" s="5">
        <v>2</v>
      </c>
      <c r="F623" s="5">
        <v>134</v>
      </c>
      <c r="G623" s="5">
        <v>2</v>
      </c>
      <c r="H623" s="5">
        <v>68</v>
      </c>
      <c r="I623" s="5">
        <v>207</v>
      </c>
      <c r="J623" s="5">
        <v>178</v>
      </c>
      <c r="K623" s="5">
        <v>356</v>
      </c>
      <c r="L623" s="6">
        <v>23821</v>
      </c>
      <c r="M623" s="5">
        <v>356</v>
      </c>
      <c r="N623" s="6">
        <v>12088</v>
      </c>
      <c r="O623" s="6">
        <v>36799</v>
      </c>
    </row>
    <row r="624" spans="1:15" ht="11.25" customHeight="1" x14ac:dyDescent="0.2">
      <c r="A624" s="292"/>
      <c r="B624" s="3" t="s">
        <v>15</v>
      </c>
      <c r="C624" s="2" t="s">
        <v>10</v>
      </c>
      <c r="D624" s="5">
        <v>97</v>
      </c>
      <c r="E624" s="5">
        <v>85</v>
      </c>
      <c r="F624" s="6">
        <v>4499</v>
      </c>
      <c r="G624" s="5">
        <v>27</v>
      </c>
      <c r="H624" s="6">
        <v>1557</v>
      </c>
      <c r="I624" s="6">
        <v>6265</v>
      </c>
      <c r="J624" s="6">
        <v>8673</v>
      </c>
      <c r="K624" s="6">
        <v>7600</v>
      </c>
      <c r="L624" s="6">
        <v>402271</v>
      </c>
      <c r="M624" s="6">
        <v>2414</v>
      </c>
      <c r="N624" s="6">
        <v>139217</v>
      </c>
      <c r="O624" s="6">
        <v>560175</v>
      </c>
    </row>
    <row r="625" spans="1:15" ht="11.25" customHeight="1" x14ac:dyDescent="0.2">
      <c r="A625" s="292"/>
      <c r="B625" s="3" t="s">
        <v>16</v>
      </c>
      <c r="C625" s="2" t="s">
        <v>11</v>
      </c>
      <c r="D625" s="5">
        <v>70</v>
      </c>
      <c r="E625" s="5">
        <v>43</v>
      </c>
      <c r="F625" s="6">
        <v>3566</v>
      </c>
      <c r="G625" s="5">
        <v>22</v>
      </c>
      <c r="H625" s="6">
        <v>1170</v>
      </c>
      <c r="I625" s="6">
        <v>4871</v>
      </c>
      <c r="J625" s="6">
        <v>12494</v>
      </c>
      <c r="K625" s="6">
        <v>7675</v>
      </c>
      <c r="L625" s="6">
        <v>636485</v>
      </c>
      <c r="M625" s="6">
        <v>3927</v>
      </c>
      <c r="N625" s="6">
        <v>208830</v>
      </c>
      <c r="O625" s="6">
        <v>869411</v>
      </c>
    </row>
    <row r="626" spans="1:15" ht="11.25" customHeight="1" x14ac:dyDescent="0.2">
      <c r="A626" s="292"/>
      <c r="B626" s="3" t="s">
        <v>17</v>
      </c>
      <c r="C626" s="2" t="s">
        <v>10</v>
      </c>
      <c r="D626" s="5">
        <v>6</v>
      </c>
      <c r="E626" s="5">
        <v>4</v>
      </c>
      <c r="F626" s="6">
        <v>1384</v>
      </c>
      <c r="G626" s="5">
        <v>1</v>
      </c>
      <c r="H626" s="5">
        <v>497</v>
      </c>
      <c r="I626" s="6">
        <v>1892</v>
      </c>
      <c r="J626" s="5">
        <v>959</v>
      </c>
      <c r="K626" s="5">
        <v>639</v>
      </c>
      <c r="L626" s="6">
        <v>221259</v>
      </c>
      <c r="M626" s="5">
        <v>160</v>
      </c>
      <c r="N626" s="6">
        <v>79455</v>
      </c>
      <c r="O626" s="6">
        <v>302472</v>
      </c>
    </row>
    <row r="627" spans="1:15" ht="11.25" customHeight="1" x14ac:dyDescent="0.2">
      <c r="A627" s="292"/>
      <c r="B627" s="3" t="s">
        <v>18</v>
      </c>
      <c r="C627" s="2" t="s">
        <v>11</v>
      </c>
      <c r="D627" s="5">
        <v>14</v>
      </c>
      <c r="E627" s="5">
        <v>7</v>
      </c>
      <c r="F627" s="6">
        <v>2967</v>
      </c>
      <c r="G627" s="5">
        <v>5</v>
      </c>
      <c r="H627" s="5">
        <v>975</v>
      </c>
      <c r="I627" s="6">
        <v>3968</v>
      </c>
      <c r="J627" s="6">
        <v>2772</v>
      </c>
      <c r="K627" s="6">
        <v>1386</v>
      </c>
      <c r="L627" s="6">
        <v>587381</v>
      </c>
      <c r="M627" s="5">
        <v>990</v>
      </c>
      <c r="N627" s="6">
        <v>193022</v>
      </c>
      <c r="O627" s="6">
        <v>785551</v>
      </c>
    </row>
    <row r="628" spans="1:15" ht="11.25" customHeight="1" x14ac:dyDescent="0.2">
      <c r="A628" s="293"/>
      <c r="B628" s="290" t="s">
        <v>7</v>
      </c>
      <c r="C628" s="290"/>
      <c r="D628" s="5">
        <v>256</v>
      </c>
      <c r="E628" s="5">
        <v>207</v>
      </c>
      <c r="F628" s="6">
        <v>16325</v>
      </c>
      <c r="G628" s="5">
        <v>106</v>
      </c>
      <c r="H628" s="6">
        <v>5916</v>
      </c>
      <c r="I628" s="10">
        <v>22810</v>
      </c>
      <c r="J628" s="6">
        <v>48790</v>
      </c>
      <c r="K628" s="6">
        <v>40427</v>
      </c>
      <c r="L628" s="6">
        <v>3064100</v>
      </c>
      <c r="M628" s="6">
        <v>23703</v>
      </c>
      <c r="N628" s="6">
        <v>1142577</v>
      </c>
      <c r="O628" s="12">
        <v>4319597</v>
      </c>
    </row>
    <row r="629" spans="1:15" ht="11.25" customHeight="1" x14ac:dyDescent="0.2">
      <c r="A629" s="291" t="s">
        <v>66</v>
      </c>
      <c r="B629" s="3" t="s">
        <v>9</v>
      </c>
      <c r="C629" s="2" t="s">
        <v>10</v>
      </c>
      <c r="D629" s="5">
        <v>49</v>
      </c>
      <c r="E629" s="5">
        <v>2</v>
      </c>
      <c r="F629" s="5">
        <v>2</v>
      </c>
      <c r="G629" s="5">
        <v>1</v>
      </c>
      <c r="H629" s="5">
        <v>44</v>
      </c>
      <c r="I629" s="5">
        <v>98</v>
      </c>
      <c r="J629" s="6">
        <v>21321</v>
      </c>
      <c r="K629" s="5">
        <v>870</v>
      </c>
      <c r="L629" s="5">
        <v>870</v>
      </c>
      <c r="M629" s="5">
        <v>435</v>
      </c>
      <c r="N629" s="6">
        <v>19145</v>
      </c>
      <c r="O629" s="6">
        <v>42641</v>
      </c>
    </row>
    <row r="630" spans="1:15" ht="11.25" customHeight="1" x14ac:dyDescent="0.2">
      <c r="A630" s="292"/>
      <c r="B630" s="3" t="s">
        <v>9</v>
      </c>
      <c r="C630" s="2" t="s">
        <v>11</v>
      </c>
      <c r="D630" s="5">
        <v>49</v>
      </c>
      <c r="E630" s="5">
        <v>3</v>
      </c>
      <c r="F630" s="5">
        <v>5</v>
      </c>
      <c r="G630" s="5">
        <v>1</v>
      </c>
      <c r="H630" s="5">
        <v>52</v>
      </c>
      <c r="I630" s="5">
        <v>110</v>
      </c>
      <c r="J630" s="6">
        <v>20681</v>
      </c>
      <c r="K630" s="6">
        <v>1266</v>
      </c>
      <c r="L630" s="6">
        <v>2110</v>
      </c>
      <c r="M630" s="5">
        <v>422</v>
      </c>
      <c r="N630" s="6">
        <v>21947</v>
      </c>
      <c r="O630" s="6">
        <v>46426</v>
      </c>
    </row>
    <row r="631" spans="1:15" ht="11.25" customHeight="1" x14ac:dyDescent="0.2">
      <c r="A631" s="292"/>
      <c r="B631" s="3" t="s">
        <v>12</v>
      </c>
      <c r="C631" s="2" t="s">
        <v>10</v>
      </c>
      <c r="D631" s="5">
        <v>42</v>
      </c>
      <c r="E631" s="5">
        <v>58</v>
      </c>
      <c r="F631" s="5">
        <v>20</v>
      </c>
      <c r="G631" s="5">
        <v>13</v>
      </c>
      <c r="H631" s="5">
        <v>696</v>
      </c>
      <c r="I631" s="5">
        <v>829</v>
      </c>
      <c r="J631" s="6">
        <v>18179</v>
      </c>
      <c r="K631" s="6">
        <v>25105</v>
      </c>
      <c r="L631" s="6">
        <v>8657</v>
      </c>
      <c r="M631" s="6">
        <v>5627</v>
      </c>
      <c r="N631" s="6">
        <v>301256</v>
      </c>
      <c r="O631" s="6">
        <v>358824</v>
      </c>
    </row>
    <row r="632" spans="1:15" ht="11.25" customHeight="1" x14ac:dyDescent="0.2">
      <c r="A632" s="292"/>
      <c r="B632" s="3" t="s">
        <v>12</v>
      </c>
      <c r="C632" s="2" t="s">
        <v>11</v>
      </c>
      <c r="D632" s="5">
        <v>27</v>
      </c>
      <c r="E632" s="5">
        <v>34</v>
      </c>
      <c r="F632" s="5">
        <v>29</v>
      </c>
      <c r="G632" s="5">
        <v>10</v>
      </c>
      <c r="H632" s="5">
        <v>646</v>
      </c>
      <c r="I632" s="5">
        <v>746</v>
      </c>
      <c r="J632" s="6">
        <v>11394</v>
      </c>
      <c r="K632" s="6">
        <v>14348</v>
      </c>
      <c r="L632" s="6">
        <v>12238</v>
      </c>
      <c r="M632" s="6">
        <v>4220</v>
      </c>
      <c r="N632" s="6">
        <v>272614</v>
      </c>
      <c r="O632" s="6">
        <v>314814</v>
      </c>
    </row>
    <row r="633" spans="1:15" ht="11.25" customHeight="1" x14ac:dyDescent="0.2">
      <c r="A633" s="292"/>
      <c r="B633" s="3" t="s">
        <v>13</v>
      </c>
      <c r="C633" s="2" t="s">
        <v>10</v>
      </c>
      <c r="D633" s="5">
        <v>60</v>
      </c>
      <c r="E633" s="5">
        <v>209</v>
      </c>
      <c r="F633" s="5">
        <v>35</v>
      </c>
      <c r="G633" s="5">
        <v>12</v>
      </c>
      <c r="H633" s="6">
        <v>2044</v>
      </c>
      <c r="I633" s="6">
        <v>2360</v>
      </c>
      <c r="J633" s="6">
        <v>17047</v>
      </c>
      <c r="K633" s="6">
        <v>59382</v>
      </c>
      <c r="L633" s="6">
        <v>9944</v>
      </c>
      <c r="M633" s="6">
        <v>3409</v>
      </c>
      <c r="N633" s="6">
        <v>580751</v>
      </c>
      <c r="O633" s="6">
        <v>670533</v>
      </c>
    </row>
    <row r="634" spans="1:15" ht="11.25" customHeight="1" x14ac:dyDescent="0.2">
      <c r="A634" s="292"/>
      <c r="B634" s="3" t="s">
        <v>13</v>
      </c>
      <c r="C634" s="2" t="s">
        <v>11</v>
      </c>
      <c r="D634" s="5">
        <v>64</v>
      </c>
      <c r="E634" s="5">
        <v>220</v>
      </c>
      <c r="F634" s="5">
        <v>44</v>
      </c>
      <c r="G634" s="5">
        <v>6</v>
      </c>
      <c r="H634" s="6">
        <v>1994</v>
      </c>
      <c r="I634" s="6">
        <v>2328</v>
      </c>
      <c r="J634" s="6">
        <v>19162</v>
      </c>
      <c r="K634" s="6">
        <v>65869</v>
      </c>
      <c r="L634" s="6">
        <v>13174</v>
      </c>
      <c r="M634" s="6">
        <v>1796</v>
      </c>
      <c r="N634" s="6">
        <v>597017</v>
      </c>
      <c r="O634" s="6">
        <v>697018</v>
      </c>
    </row>
    <row r="635" spans="1:15" ht="11.25" customHeight="1" x14ac:dyDescent="0.2">
      <c r="A635" s="292"/>
      <c r="B635" s="3" t="s">
        <v>14</v>
      </c>
      <c r="C635" s="2" t="s">
        <v>10</v>
      </c>
      <c r="D635" s="5">
        <v>5</v>
      </c>
      <c r="E635" s="5">
        <v>22</v>
      </c>
      <c r="F635" s="5">
        <v>4</v>
      </c>
      <c r="G635" s="4"/>
      <c r="H635" s="5">
        <v>317</v>
      </c>
      <c r="I635" s="5">
        <v>348</v>
      </c>
      <c r="J635" s="5">
        <v>488</v>
      </c>
      <c r="K635" s="6">
        <v>2148</v>
      </c>
      <c r="L635" s="5">
        <v>391</v>
      </c>
      <c r="M635" s="4"/>
      <c r="N635" s="6">
        <v>30948</v>
      </c>
      <c r="O635" s="6">
        <v>33975</v>
      </c>
    </row>
    <row r="636" spans="1:15" ht="11.25" customHeight="1" x14ac:dyDescent="0.2">
      <c r="A636" s="292"/>
      <c r="B636" s="3" t="s">
        <v>14</v>
      </c>
      <c r="C636" s="2" t="s">
        <v>11</v>
      </c>
      <c r="D636" s="5">
        <v>7</v>
      </c>
      <c r="E636" s="5">
        <v>23</v>
      </c>
      <c r="F636" s="5">
        <v>4</v>
      </c>
      <c r="G636" s="4"/>
      <c r="H636" s="5">
        <v>246</v>
      </c>
      <c r="I636" s="5">
        <v>280</v>
      </c>
      <c r="J636" s="6">
        <v>1244</v>
      </c>
      <c r="K636" s="6">
        <v>4089</v>
      </c>
      <c r="L636" s="5">
        <v>711</v>
      </c>
      <c r="M636" s="4"/>
      <c r="N636" s="6">
        <v>43732</v>
      </c>
      <c r="O636" s="6">
        <v>49776</v>
      </c>
    </row>
    <row r="637" spans="1:15" ht="11.25" customHeight="1" x14ac:dyDescent="0.2">
      <c r="A637" s="292"/>
      <c r="B637" s="3" t="s">
        <v>15</v>
      </c>
      <c r="C637" s="2" t="s">
        <v>10</v>
      </c>
      <c r="D637" s="5">
        <v>155</v>
      </c>
      <c r="E637" s="5">
        <v>477</v>
      </c>
      <c r="F637" s="5">
        <v>143</v>
      </c>
      <c r="G637" s="5">
        <v>23</v>
      </c>
      <c r="H637" s="6">
        <v>5590</v>
      </c>
      <c r="I637" s="6">
        <v>6388</v>
      </c>
      <c r="J637" s="6">
        <v>13859</v>
      </c>
      <c r="K637" s="6">
        <v>42650</v>
      </c>
      <c r="L637" s="6">
        <v>12786</v>
      </c>
      <c r="M637" s="6">
        <v>2057</v>
      </c>
      <c r="N637" s="6">
        <v>499821</v>
      </c>
      <c r="O637" s="6">
        <v>571173</v>
      </c>
    </row>
    <row r="638" spans="1:15" ht="11.25" customHeight="1" x14ac:dyDescent="0.2">
      <c r="A638" s="292"/>
      <c r="B638" s="3" t="s">
        <v>16</v>
      </c>
      <c r="C638" s="2" t="s">
        <v>11</v>
      </c>
      <c r="D638" s="5">
        <v>202</v>
      </c>
      <c r="E638" s="5">
        <v>563</v>
      </c>
      <c r="F638" s="5">
        <v>107</v>
      </c>
      <c r="G638" s="5">
        <v>27</v>
      </c>
      <c r="H638" s="6">
        <v>5409</v>
      </c>
      <c r="I638" s="6">
        <v>6308</v>
      </c>
      <c r="J638" s="6">
        <v>36054</v>
      </c>
      <c r="K638" s="6">
        <v>100488</v>
      </c>
      <c r="L638" s="6">
        <v>19098</v>
      </c>
      <c r="M638" s="6">
        <v>4819</v>
      </c>
      <c r="N638" s="6">
        <v>965437</v>
      </c>
      <c r="O638" s="6">
        <v>1125896</v>
      </c>
    </row>
    <row r="639" spans="1:15" ht="11.25" customHeight="1" x14ac:dyDescent="0.2">
      <c r="A639" s="292"/>
      <c r="B639" s="3" t="s">
        <v>17</v>
      </c>
      <c r="C639" s="2" t="s">
        <v>10</v>
      </c>
      <c r="D639" s="5">
        <v>30</v>
      </c>
      <c r="E639" s="5">
        <v>215</v>
      </c>
      <c r="F639" s="5">
        <v>15</v>
      </c>
      <c r="G639" s="5">
        <v>2</v>
      </c>
      <c r="H639" s="6">
        <v>1699</v>
      </c>
      <c r="I639" s="6">
        <v>1961</v>
      </c>
      <c r="J639" s="6">
        <v>4796</v>
      </c>
      <c r="K639" s="6">
        <v>34372</v>
      </c>
      <c r="L639" s="6">
        <v>2398</v>
      </c>
      <c r="M639" s="5">
        <v>320</v>
      </c>
      <c r="N639" s="6">
        <v>271618</v>
      </c>
      <c r="O639" s="6">
        <v>313504</v>
      </c>
    </row>
    <row r="640" spans="1:15" ht="11.25" customHeight="1" x14ac:dyDescent="0.2">
      <c r="A640" s="292"/>
      <c r="B640" s="3" t="s">
        <v>18</v>
      </c>
      <c r="C640" s="2" t="s">
        <v>11</v>
      </c>
      <c r="D640" s="5">
        <v>67</v>
      </c>
      <c r="E640" s="5">
        <v>467</v>
      </c>
      <c r="F640" s="5">
        <v>21</v>
      </c>
      <c r="G640" s="5">
        <v>5</v>
      </c>
      <c r="H640" s="6">
        <v>4051</v>
      </c>
      <c r="I640" s="6">
        <v>4611</v>
      </c>
      <c r="J640" s="6">
        <v>13264</v>
      </c>
      <c r="K640" s="6">
        <v>92453</v>
      </c>
      <c r="L640" s="6">
        <v>4157</v>
      </c>
      <c r="M640" s="5">
        <v>990</v>
      </c>
      <c r="N640" s="6">
        <v>801982</v>
      </c>
      <c r="O640" s="6">
        <v>912846</v>
      </c>
    </row>
    <row r="641" spans="1:15" ht="11.25" customHeight="1" x14ac:dyDescent="0.2">
      <c r="A641" s="293"/>
      <c r="B641" s="290" t="s">
        <v>7</v>
      </c>
      <c r="C641" s="290"/>
      <c r="D641" s="5">
        <v>757</v>
      </c>
      <c r="E641" s="6">
        <v>2293</v>
      </c>
      <c r="F641" s="5">
        <v>429</v>
      </c>
      <c r="G641" s="5">
        <v>100</v>
      </c>
      <c r="H641" s="6">
        <v>22788</v>
      </c>
      <c r="I641" s="10">
        <v>26367</v>
      </c>
      <c r="J641" s="6">
        <v>177489</v>
      </c>
      <c r="K641" s="6">
        <v>443040</v>
      </c>
      <c r="L641" s="6">
        <v>86534</v>
      </c>
      <c r="M641" s="6">
        <v>24095</v>
      </c>
      <c r="N641" s="6">
        <v>4406268</v>
      </c>
      <c r="O641" s="12">
        <v>5137426</v>
      </c>
    </row>
    <row r="642" spans="1:15" ht="11.25" customHeight="1" x14ac:dyDescent="0.2">
      <c r="A642" s="291" t="s">
        <v>67</v>
      </c>
      <c r="B642" s="3" t="s">
        <v>9</v>
      </c>
      <c r="C642" s="2" t="s">
        <v>10</v>
      </c>
      <c r="D642" s="4"/>
      <c r="E642" s="5">
        <v>1</v>
      </c>
      <c r="F642" s="5">
        <v>50</v>
      </c>
      <c r="G642" s="5">
        <v>7</v>
      </c>
      <c r="H642" s="4"/>
      <c r="I642" s="5">
        <v>58</v>
      </c>
      <c r="J642" s="4"/>
      <c r="K642" s="5">
        <v>443</v>
      </c>
      <c r="L642" s="6">
        <v>22148</v>
      </c>
      <c r="M642" s="6">
        <v>3101</v>
      </c>
      <c r="N642" s="4"/>
      <c r="O642" s="6">
        <v>25692</v>
      </c>
    </row>
    <row r="643" spans="1:15" ht="11.25" customHeight="1" x14ac:dyDescent="0.2">
      <c r="A643" s="292"/>
      <c r="B643" s="3" t="s">
        <v>9</v>
      </c>
      <c r="C643" s="2" t="s">
        <v>11</v>
      </c>
      <c r="D643" s="5">
        <v>2</v>
      </c>
      <c r="E643" s="4"/>
      <c r="F643" s="5">
        <v>44</v>
      </c>
      <c r="G643" s="5">
        <v>9</v>
      </c>
      <c r="H643" s="4"/>
      <c r="I643" s="5">
        <v>55</v>
      </c>
      <c r="J643" s="5">
        <v>859</v>
      </c>
      <c r="K643" s="4"/>
      <c r="L643" s="6">
        <v>18905</v>
      </c>
      <c r="M643" s="6">
        <v>3867</v>
      </c>
      <c r="N643" s="4"/>
      <c r="O643" s="6">
        <v>23631</v>
      </c>
    </row>
    <row r="644" spans="1:15" ht="11.25" customHeight="1" x14ac:dyDescent="0.2">
      <c r="A644" s="292"/>
      <c r="B644" s="3" t="s">
        <v>12</v>
      </c>
      <c r="C644" s="2" t="s">
        <v>10</v>
      </c>
      <c r="D644" s="5">
        <v>17</v>
      </c>
      <c r="E644" s="5">
        <v>8</v>
      </c>
      <c r="F644" s="5">
        <v>287</v>
      </c>
      <c r="G644" s="5">
        <v>152</v>
      </c>
      <c r="H644" s="4"/>
      <c r="I644" s="5">
        <v>464</v>
      </c>
      <c r="J644" s="6">
        <v>7491</v>
      </c>
      <c r="K644" s="6">
        <v>3525</v>
      </c>
      <c r="L644" s="6">
        <v>126461</v>
      </c>
      <c r="M644" s="6">
        <v>66976</v>
      </c>
      <c r="N644" s="4"/>
      <c r="O644" s="6">
        <v>204453</v>
      </c>
    </row>
    <row r="645" spans="1:15" ht="11.25" customHeight="1" x14ac:dyDescent="0.2">
      <c r="A645" s="292"/>
      <c r="B645" s="3" t="s">
        <v>12</v>
      </c>
      <c r="C645" s="2" t="s">
        <v>11</v>
      </c>
      <c r="D645" s="5">
        <v>11</v>
      </c>
      <c r="E645" s="5">
        <v>5</v>
      </c>
      <c r="F645" s="5">
        <v>239</v>
      </c>
      <c r="G645" s="5">
        <v>162</v>
      </c>
      <c r="H645" s="5">
        <v>1</v>
      </c>
      <c r="I645" s="5">
        <v>418</v>
      </c>
      <c r="J645" s="6">
        <v>4726</v>
      </c>
      <c r="K645" s="6">
        <v>2148</v>
      </c>
      <c r="L645" s="6">
        <v>102674</v>
      </c>
      <c r="M645" s="6">
        <v>69595</v>
      </c>
      <c r="N645" s="5">
        <v>430</v>
      </c>
      <c r="O645" s="6">
        <v>179573</v>
      </c>
    </row>
    <row r="646" spans="1:15" ht="11.25" customHeight="1" x14ac:dyDescent="0.2">
      <c r="A646" s="292"/>
      <c r="B646" s="3" t="s">
        <v>13</v>
      </c>
      <c r="C646" s="2" t="s">
        <v>10</v>
      </c>
      <c r="D646" s="5">
        <v>26</v>
      </c>
      <c r="E646" s="5">
        <v>11</v>
      </c>
      <c r="F646" s="5">
        <v>683</v>
      </c>
      <c r="G646" s="5">
        <v>777</v>
      </c>
      <c r="H646" s="5">
        <v>7</v>
      </c>
      <c r="I646" s="6">
        <v>1504</v>
      </c>
      <c r="J646" s="6">
        <v>7520</v>
      </c>
      <c r="K646" s="6">
        <v>3182</v>
      </c>
      <c r="L646" s="6">
        <v>197550</v>
      </c>
      <c r="M646" s="6">
        <v>224739</v>
      </c>
      <c r="N646" s="6">
        <v>2025</v>
      </c>
      <c r="O646" s="6">
        <v>435016</v>
      </c>
    </row>
    <row r="647" spans="1:15" ht="11.25" customHeight="1" x14ac:dyDescent="0.2">
      <c r="A647" s="292"/>
      <c r="B647" s="3" t="s">
        <v>13</v>
      </c>
      <c r="C647" s="2" t="s">
        <v>11</v>
      </c>
      <c r="D647" s="5">
        <v>25</v>
      </c>
      <c r="E647" s="5">
        <v>9</v>
      </c>
      <c r="F647" s="5">
        <v>637</v>
      </c>
      <c r="G647" s="5">
        <v>738</v>
      </c>
      <c r="H647" s="5">
        <v>2</v>
      </c>
      <c r="I647" s="6">
        <v>1411</v>
      </c>
      <c r="J647" s="6">
        <v>7620</v>
      </c>
      <c r="K647" s="6">
        <v>2743</v>
      </c>
      <c r="L647" s="6">
        <v>194155</v>
      </c>
      <c r="M647" s="6">
        <v>224940</v>
      </c>
      <c r="N647" s="5">
        <v>610</v>
      </c>
      <c r="O647" s="6">
        <v>430068</v>
      </c>
    </row>
    <row r="648" spans="1:15" ht="11.25" customHeight="1" x14ac:dyDescent="0.2">
      <c r="A648" s="292"/>
      <c r="B648" s="3" t="s">
        <v>14</v>
      </c>
      <c r="C648" s="2" t="s">
        <v>10</v>
      </c>
      <c r="D648" s="5">
        <v>3</v>
      </c>
      <c r="E648" s="5">
        <v>3</v>
      </c>
      <c r="F648" s="5">
        <v>127</v>
      </c>
      <c r="G648" s="5">
        <v>141</v>
      </c>
      <c r="H648" s="4"/>
      <c r="I648" s="5">
        <v>274</v>
      </c>
      <c r="J648" s="5">
        <v>298</v>
      </c>
      <c r="K648" s="5">
        <v>298</v>
      </c>
      <c r="L648" s="6">
        <v>12622</v>
      </c>
      <c r="M648" s="6">
        <v>14014</v>
      </c>
      <c r="N648" s="4"/>
      <c r="O648" s="6">
        <v>27232</v>
      </c>
    </row>
    <row r="649" spans="1:15" ht="11.25" customHeight="1" x14ac:dyDescent="0.2">
      <c r="A649" s="292"/>
      <c r="B649" s="3" t="s">
        <v>14</v>
      </c>
      <c r="C649" s="2" t="s">
        <v>11</v>
      </c>
      <c r="D649" s="5">
        <v>4</v>
      </c>
      <c r="E649" s="5">
        <v>2</v>
      </c>
      <c r="F649" s="5">
        <v>86</v>
      </c>
      <c r="G649" s="5">
        <v>69</v>
      </c>
      <c r="H649" s="5">
        <v>1</v>
      </c>
      <c r="I649" s="5">
        <v>162</v>
      </c>
      <c r="J649" s="5">
        <v>724</v>
      </c>
      <c r="K649" s="5">
        <v>362</v>
      </c>
      <c r="L649" s="6">
        <v>15563</v>
      </c>
      <c r="M649" s="6">
        <v>12487</v>
      </c>
      <c r="N649" s="5">
        <v>181</v>
      </c>
      <c r="O649" s="6">
        <v>29317</v>
      </c>
    </row>
    <row r="650" spans="1:15" ht="11.25" customHeight="1" x14ac:dyDescent="0.2">
      <c r="A650" s="292"/>
      <c r="B650" s="3" t="s">
        <v>15</v>
      </c>
      <c r="C650" s="2" t="s">
        <v>10</v>
      </c>
      <c r="D650" s="5">
        <v>147</v>
      </c>
      <c r="E650" s="5">
        <v>97</v>
      </c>
      <c r="F650" s="6">
        <v>2699</v>
      </c>
      <c r="G650" s="6">
        <v>2575</v>
      </c>
      <c r="H650" s="5">
        <v>17</v>
      </c>
      <c r="I650" s="6">
        <v>5535</v>
      </c>
      <c r="J650" s="6">
        <v>13380</v>
      </c>
      <c r="K650" s="6">
        <v>8829</v>
      </c>
      <c r="L650" s="6">
        <v>245671</v>
      </c>
      <c r="M650" s="6">
        <v>234384</v>
      </c>
      <c r="N650" s="6">
        <v>1547</v>
      </c>
      <c r="O650" s="6">
        <v>503811</v>
      </c>
    </row>
    <row r="651" spans="1:15" ht="11.25" customHeight="1" x14ac:dyDescent="0.2">
      <c r="A651" s="292"/>
      <c r="B651" s="3" t="s">
        <v>16</v>
      </c>
      <c r="C651" s="2" t="s">
        <v>11</v>
      </c>
      <c r="D651" s="5">
        <v>125</v>
      </c>
      <c r="E651" s="5">
        <v>47</v>
      </c>
      <c r="F651" s="6">
        <v>2102</v>
      </c>
      <c r="G651" s="6">
        <v>2023</v>
      </c>
      <c r="H651" s="5">
        <v>8</v>
      </c>
      <c r="I651" s="6">
        <v>4305</v>
      </c>
      <c r="J651" s="6">
        <v>22712</v>
      </c>
      <c r="K651" s="6">
        <v>8540</v>
      </c>
      <c r="L651" s="6">
        <v>381933</v>
      </c>
      <c r="M651" s="6">
        <v>367579</v>
      </c>
      <c r="N651" s="6">
        <v>1454</v>
      </c>
      <c r="O651" s="6">
        <v>782218</v>
      </c>
    </row>
    <row r="652" spans="1:15" ht="11.25" customHeight="1" x14ac:dyDescent="0.2">
      <c r="A652" s="292"/>
      <c r="B652" s="3" t="s">
        <v>17</v>
      </c>
      <c r="C652" s="2" t="s">
        <v>10</v>
      </c>
      <c r="D652" s="5">
        <v>16</v>
      </c>
      <c r="E652" s="5">
        <v>11</v>
      </c>
      <c r="F652" s="5">
        <v>889</v>
      </c>
      <c r="G652" s="5">
        <v>778</v>
      </c>
      <c r="H652" s="4"/>
      <c r="I652" s="6">
        <v>1694</v>
      </c>
      <c r="J652" s="6">
        <v>2604</v>
      </c>
      <c r="K652" s="6">
        <v>1790</v>
      </c>
      <c r="L652" s="6">
        <v>144682</v>
      </c>
      <c r="M652" s="6">
        <v>126617</v>
      </c>
      <c r="N652" s="4"/>
      <c r="O652" s="6">
        <v>275693</v>
      </c>
    </row>
    <row r="653" spans="1:15" ht="11.25" customHeight="1" x14ac:dyDescent="0.2">
      <c r="A653" s="292"/>
      <c r="B653" s="3" t="s">
        <v>18</v>
      </c>
      <c r="C653" s="2" t="s">
        <v>11</v>
      </c>
      <c r="D653" s="5">
        <v>32</v>
      </c>
      <c r="E653" s="5">
        <v>9</v>
      </c>
      <c r="F653" s="6">
        <v>1950</v>
      </c>
      <c r="G653" s="6">
        <v>1644</v>
      </c>
      <c r="H653" s="5">
        <v>2</v>
      </c>
      <c r="I653" s="6">
        <v>3637</v>
      </c>
      <c r="J653" s="6">
        <v>6449</v>
      </c>
      <c r="K653" s="6">
        <v>1814</v>
      </c>
      <c r="L653" s="6">
        <v>392993</v>
      </c>
      <c r="M653" s="6">
        <v>331323</v>
      </c>
      <c r="N653" s="5">
        <v>403</v>
      </c>
      <c r="O653" s="6">
        <v>732982</v>
      </c>
    </row>
    <row r="654" spans="1:15" ht="11.25" customHeight="1" x14ac:dyDescent="0.2">
      <c r="A654" s="293"/>
      <c r="B654" s="290" t="s">
        <v>7</v>
      </c>
      <c r="C654" s="290"/>
      <c r="D654" s="5">
        <v>408</v>
      </c>
      <c r="E654" s="5">
        <v>203</v>
      </c>
      <c r="F654" s="6">
        <v>9793</v>
      </c>
      <c r="G654" s="6">
        <v>9075</v>
      </c>
      <c r="H654" s="5">
        <v>38</v>
      </c>
      <c r="I654" s="10">
        <v>19517</v>
      </c>
      <c r="J654" s="6">
        <v>74383</v>
      </c>
      <c r="K654" s="6">
        <v>33674</v>
      </c>
      <c r="L654" s="6">
        <v>1855357</v>
      </c>
      <c r="M654" s="6">
        <v>1679622</v>
      </c>
      <c r="N654" s="6">
        <v>6650</v>
      </c>
      <c r="O654" s="12">
        <v>3649686</v>
      </c>
    </row>
    <row r="655" spans="1:15" ht="11.25" customHeight="1" x14ac:dyDescent="0.2">
      <c r="A655" s="291" t="s">
        <v>68</v>
      </c>
      <c r="B655" s="3" t="s">
        <v>9</v>
      </c>
      <c r="C655" s="2" t="s">
        <v>10</v>
      </c>
      <c r="D655" s="4"/>
      <c r="E655" s="5">
        <v>1</v>
      </c>
      <c r="F655" s="5">
        <v>34</v>
      </c>
      <c r="G655" s="5">
        <v>20</v>
      </c>
      <c r="H655" s="4"/>
      <c r="I655" s="5">
        <v>55</v>
      </c>
      <c r="J655" s="4"/>
      <c r="K655" s="5">
        <v>459</v>
      </c>
      <c r="L655" s="6">
        <v>15593</v>
      </c>
      <c r="M655" s="6">
        <v>9172</v>
      </c>
      <c r="N655" s="4"/>
      <c r="O655" s="6">
        <v>25224</v>
      </c>
    </row>
    <row r="656" spans="1:15" ht="11.25" customHeight="1" x14ac:dyDescent="0.2">
      <c r="A656" s="292"/>
      <c r="B656" s="3" t="s">
        <v>9</v>
      </c>
      <c r="C656" s="2" t="s">
        <v>11</v>
      </c>
      <c r="D656" s="5">
        <v>1</v>
      </c>
      <c r="E656" s="4"/>
      <c r="F656" s="5">
        <v>38</v>
      </c>
      <c r="G656" s="5">
        <v>18</v>
      </c>
      <c r="H656" s="4"/>
      <c r="I656" s="5">
        <v>57</v>
      </c>
      <c r="J656" s="5">
        <v>445</v>
      </c>
      <c r="K656" s="4"/>
      <c r="L656" s="6">
        <v>16904</v>
      </c>
      <c r="M656" s="6">
        <v>8007</v>
      </c>
      <c r="N656" s="4"/>
      <c r="O656" s="6">
        <v>25356</v>
      </c>
    </row>
    <row r="657" spans="1:15" ht="11.25" customHeight="1" x14ac:dyDescent="0.2">
      <c r="A657" s="292"/>
      <c r="B657" s="3" t="s">
        <v>12</v>
      </c>
      <c r="C657" s="2" t="s">
        <v>10</v>
      </c>
      <c r="D657" s="5">
        <v>10</v>
      </c>
      <c r="E657" s="5">
        <v>4</v>
      </c>
      <c r="F657" s="5">
        <v>231</v>
      </c>
      <c r="G657" s="5">
        <v>167</v>
      </c>
      <c r="H657" s="5">
        <v>1</v>
      </c>
      <c r="I657" s="5">
        <v>413</v>
      </c>
      <c r="J657" s="6">
        <v>4562</v>
      </c>
      <c r="K657" s="6">
        <v>1825</v>
      </c>
      <c r="L657" s="6">
        <v>105385</v>
      </c>
      <c r="M657" s="6">
        <v>76188</v>
      </c>
      <c r="N657" s="5">
        <v>456</v>
      </c>
      <c r="O657" s="6">
        <v>188416</v>
      </c>
    </row>
    <row r="658" spans="1:15" ht="11.25" customHeight="1" x14ac:dyDescent="0.2">
      <c r="A658" s="292"/>
      <c r="B658" s="3" t="s">
        <v>12</v>
      </c>
      <c r="C658" s="2" t="s">
        <v>11</v>
      </c>
      <c r="D658" s="5">
        <v>7</v>
      </c>
      <c r="E658" s="5">
        <v>3</v>
      </c>
      <c r="F658" s="5">
        <v>175</v>
      </c>
      <c r="G658" s="5">
        <v>173</v>
      </c>
      <c r="H658" s="5">
        <v>2</v>
      </c>
      <c r="I658" s="5">
        <v>360</v>
      </c>
      <c r="J658" s="6">
        <v>3114</v>
      </c>
      <c r="K658" s="6">
        <v>1334</v>
      </c>
      <c r="L658" s="6">
        <v>77839</v>
      </c>
      <c r="M658" s="6">
        <v>76949</v>
      </c>
      <c r="N658" s="5">
        <v>890</v>
      </c>
      <c r="O658" s="6">
        <v>160126</v>
      </c>
    </row>
    <row r="659" spans="1:15" ht="11.25" customHeight="1" x14ac:dyDescent="0.2">
      <c r="A659" s="292"/>
      <c r="B659" s="3" t="s">
        <v>13</v>
      </c>
      <c r="C659" s="2" t="s">
        <v>10</v>
      </c>
      <c r="D659" s="5">
        <v>18</v>
      </c>
      <c r="E659" s="5">
        <v>15</v>
      </c>
      <c r="F659" s="5">
        <v>646</v>
      </c>
      <c r="G659" s="5">
        <v>550</v>
      </c>
      <c r="H659" s="5">
        <v>2</v>
      </c>
      <c r="I659" s="6">
        <v>1231</v>
      </c>
      <c r="J659" s="6">
        <v>5390</v>
      </c>
      <c r="K659" s="6">
        <v>4492</v>
      </c>
      <c r="L659" s="6">
        <v>193456</v>
      </c>
      <c r="M659" s="6">
        <v>164707</v>
      </c>
      <c r="N659" s="5">
        <v>599</v>
      </c>
      <c r="O659" s="6">
        <v>368644</v>
      </c>
    </row>
    <row r="660" spans="1:15" ht="11.25" customHeight="1" x14ac:dyDescent="0.2">
      <c r="A660" s="292"/>
      <c r="B660" s="3" t="s">
        <v>13</v>
      </c>
      <c r="C660" s="2" t="s">
        <v>11</v>
      </c>
      <c r="D660" s="5">
        <v>17</v>
      </c>
      <c r="E660" s="5">
        <v>16</v>
      </c>
      <c r="F660" s="5">
        <v>640</v>
      </c>
      <c r="G660" s="5">
        <v>510</v>
      </c>
      <c r="H660" s="5">
        <v>3</v>
      </c>
      <c r="I660" s="6">
        <v>1186</v>
      </c>
      <c r="J660" s="6">
        <v>5365</v>
      </c>
      <c r="K660" s="6">
        <v>5049</v>
      </c>
      <c r="L660" s="6">
        <v>201968</v>
      </c>
      <c r="M660" s="6">
        <v>160943</v>
      </c>
      <c r="N660" s="5">
        <v>947</v>
      </c>
      <c r="O660" s="6">
        <v>374272</v>
      </c>
    </row>
    <row r="661" spans="1:15" ht="11.25" customHeight="1" x14ac:dyDescent="0.2">
      <c r="A661" s="292"/>
      <c r="B661" s="3" t="s">
        <v>14</v>
      </c>
      <c r="C661" s="2" t="s">
        <v>10</v>
      </c>
      <c r="D661" s="5">
        <v>2</v>
      </c>
      <c r="E661" s="4"/>
      <c r="F661" s="5">
        <v>133</v>
      </c>
      <c r="G661" s="5">
        <v>68</v>
      </c>
      <c r="H661" s="4"/>
      <c r="I661" s="5">
        <v>203</v>
      </c>
      <c r="J661" s="5">
        <v>206</v>
      </c>
      <c r="K661" s="4"/>
      <c r="L661" s="6">
        <v>13686</v>
      </c>
      <c r="M661" s="6">
        <v>6997</v>
      </c>
      <c r="N661" s="4"/>
      <c r="O661" s="6">
        <v>20889</v>
      </c>
    </row>
    <row r="662" spans="1:15" ht="11.25" customHeight="1" x14ac:dyDescent="0.2">
      <c r="A662" s="292"/>
      <c r="B662" s="3" t="s">
        <v>14</v>
      </c>
      <c r="C662" s="2" t="s">
        <v>11</v>
      </c>
      <c r="D662" s="5">
        <v>1</v>
      </c>
      <c r="E662" s="5">
        <v>2</v>
      </c>
      <c r="F662" s="5">
        <v>104</v>
      </c>
      <c r="G662" s="5">
        <v>55</v>
      </c>
      <c r="H662" s="5">
        <v>1</v>
      </c>
      <c r="I662" s="5">
        <v>163</v>
      </c>
      <c r="J662" s="5">
        <v>187</v>
      </c>
      <c r="K662" s="5">
        <v>375</v>
      </c>
      <c r="L662" s="6">
        <v>19487</v>
      </c>
      <c r="M662" s="6">
        <v>10305</v>
      </c>
      <c r="N662" s="5">
        <v>187</v>
      </c>
      <c r="O662" s="6">
        <v>30541</v>
      </c>
    </row>
    <row r="663" spans="1:15" ht="11.25" customHeight="1" x14ac:dyDescent="0.2">
      <c r="A663" s="292"/>
      <c r="B663" s="3" t="s">
        <v>15</v>
      </c>
      <c r="C663" s="2" t="s">
        <v>10</v>
      </c>
      <c r="D663" s="5">
        <v>153</v>
      </c>
      <c r="E663" s="5">
        <v>186</v>
      </c>
      <c r="F663" s="6">
        <v>2346</v>
      </c>
      <c r="G663" s="6">
        <v>2057</v>
      </c>
      <c r="H663" s="5">
        <v>26</v>
      </c>
      <c r="I663" s="6">
        <v>4768</v>
      </c>
      <c r="J663" s="6">
        <v>14419</v>
      </c>
      <c r="K663" s="6">
        <v>17529</v>
      </c>
      <c r="L663" s="6">
        <v>221091</v>
      </c>
      <c r="M663" s="6">
        <v>193855</v>
      </c>
      <c r="N663" s="6">
        <v>2450</v>
      </c>
      <c r="O663" s="6">
        <v>449344</v>
      </c>
    </row>
    <row r="664" spans="1:15" ht="11.25" customHeight="1" x14ac:dyDescent="0.2">
      <c r="A664" s="292"/>
      <c r="B664" s="3" t="s">
        <v>16</v>
      </c>
      <c r="C664" s="2" t="s">
        <v>11</v>
      </c>
      <c r="D664" s="5">
        <v>98</v>
      </c>
      <c r="E664" s="5">
        <v>60</v>
      </c>
      <c r="F664" s="6">
        <v>2030</v>
      </c>
      <c r="G664" s="6">
        <v>1529</v>
      </c>
      <c r="H664" s="5">
        <v>14</v>
      </c>
      <c r="I664" s="6">
        <v>3731</v>
      </c>
      <c r="J664" s="6">
        <v>18436</v>
      </c>
      <c r="K664" s="6">
        <v>11288</v>
      </c>
      <c r="L664" s="6">
        <v>381895</v>
      </c>
      <c r="M664" s="6">
        <v>287644</v>
      </c>
      <c r="N664" s="6">
        <v>2634</v>
      </c>
      <c r="O664" s="6">
        <v>701897</v>
      </c>
    </row>
    <row r="665" spans="1:15" ht="11.25" customHeight="1" x14ac:dyDescent="0.2">
      <c r="A665" s="292"/>
      <c r="B665" s="3" t="s">
        <v>17</v>
      </c>
      <c r="C665" s="2" t="s">
        <v>10</v>
      </c>
      <c r="D665" s="5">
        <v>12</v>
      </c>
      <c r="E665" s="5">
        <v>44</v>
      </c>
      <c r="F665" s="5">
        <v>879</v>
      </c>
      <c r="G665" s="5">
        <v>746</v>
      </c>
      <c r="H665" s="5">
        <v>3</v>
      </c>
      <c r="I665" s="6">
        <v>1684</v>
      </c>
      <c r="J665" s="6">
        <v>2022</v>
      </c>
      <c r="K665" s="6">
        <v>7414</v>
      </c>
      <c r="L665" s="6">
        <v>148113</v>
      </c>
      <c r="M665" s="6">
        <v>125703</v>
      </c>
      <c r="N665" s="5">
        <v>506</v>
      </c>
      <c r="O665" s="6">
        <v>283758</v>
      </c>
    </row>
    <row r="666" spans="1:15" ht="11.25" customHeight="1" x14ac:dyDescent="0.2">
      <c r="A666" s="292"/>
      <c r="B666" s="3" t="s">
        <v>18</v>
      </c>
      <c r="C666" s="2" t="s">
        <v>11</v>
      </c>
      <c r="D666" s="5">
        <v>22</v>
      </c>
      <c r="E666" s="5">
        <v>70</v>
      </c>
      <c r="F666" s="6">
        <v>1888</v>
      </c>
      <c r="G666" s="6">
        <v>1665</v>
      </c>
      <c r="H666" s="5">
        <v>2</v>
      </c>
      <c r="I666" s="6">
        <v>3647</v>
      </c>
      <c r="J666" s="6">
        <v>4591</v>
      </c>
      <c r="K666" s="6">
        <v>14606</v>
      </c>
      <c r="L666" s="6">
        <v>393953</v>
      </c>
      <c r="M666" s="6">
        <v>347422</v>
      </c>
      <c r="N666" s="5">
        <v>417</v>
      </c>
      <c r="O666" s="6">
        <v>760989</v>
      </c>
    </row>
    <row r="667" spans="1:15" ht="11.25" customHeight="1" x14ac:dyDescent="0.2">
      <c r="A667" s="293"/>
      <c r="B667" s="290" t="s">
        <v>7</v>
      </c>
      <c r="C667" s="290"/>
      <c r="D667" s="5">
        <v>341</v>
      </c>
      <c r="E667" s="5">
        <v>401</v>
      </c>
      <c r="F667" s="6">
        <v>9144</v>
      </c>
      <c r="G667" s="6">
        <v>7558</v>
      </c>
      <c r="H667" s="5">
        <v>54</v>
      </c>
      <c r="I667" s="10">
        <v>17498</v>
      </c>
      <c r="J667" s="6">
        <v>58737</v>
      </c>
      <c r="K667" s="6">
        <v>64371</v>
      </c>
      <c r="L667" s="6">
        <v>1789370</v>
      </c>
      <c r="M667" s="6">
        <v>1467892</v>
      </c>
      <c r="N667" s="6">
        <v>9086</v>
      </c>
      <c r="O667" s="12">
        <v>3389456</v>
      </c>
    </row>
    <row r="668" spans="1:15" ht="11.25" customHeight="1" x14ac:dyDescent="0.2">
      <c r="A668" s="291" t="s">
        <v>69</v>
      </c>
      <c r="B668" s="3" t="s">
        <v>9</v>
      </c>
      <c r="C668" s="2" t="s">
        <v>10</v>
      </c>
      <c r="D668" s="4"/>
      <c r="E668" s="5">
        <v>22</v>
      </c>
      <c r="F668" s="5">
        <v>25</v>
      </c>
      <c r="G668" s="5">
        <v>1</v>
      </c>
      <c r="H668" s="4"/>
      <c r="I668" s="5">
        <v>48</v>
      </c>
      <c r="J668" s="4"/>
      <c r="K668" s="6">
        <v>9573</v>
      </c>
      <c r="L668" s="6">
        <v>10878</v>
      </c>
      <c r="M668" s="5">
        <v>435</v>
      </c>
      <c r="N668" s="4"/>
      <c r="O668" s="6">
        <v>20886</v>
      </c>
    </row>
    <row r="669" spans="1:15" ht="11.25" customHeight="1" x14ac:dyDescent="0.2">
      <c r="A669" s="292"/>
      <c r="B669" s="3" t="s">
        <v>9</v>
      </c>
      <c r="C669" s="2" t="s">
        <v>11</v>
      </c>
      <c r="D669" s="5">
        <v>1</v>
      </c>
      <c r="E669" s="5">
        <v>24</v>
      </c>
      <c r="F669" s="5">
        <v>29</v>
      </c>
      <c r="G669" s="4"/>
      <c r="H669" s="4"/>
      <c r="I669" s="5">
        <v>54</v>
      </c>
      <c r="J669" s="5">
        <v>422</v>
      </c>
      <c r="K669" s="6">
        <v>10129</v>
      </c>
      <c r="L669" s="6">
        <v>12240</v>
      </c>
      <c r="M669" s="4"/>
      <c r="N669" s="4"/>
      <c r="O669" s="6">
        <v>22791</v>
      </c>
    </row>
    <row r="670" spans="1:15" ht="11.25" customHeight="1" x14ac:dyDescent="0.2">
      <c r="A670" s="292"/>
      <c r="B670" s="3" t="s">
        <v>12</v>
      </c>
      <c r="C670" s="2" t="s">
        <v>10</v>
      </c>
      <c r="D670" s="5">
        <v>10</v>
      </c>
      <c r="E670" s="5">
        <v>632</v>
      </c>
      <c r="F670" s="5">
        <v>284</v>
      </c>
      <c r="G670" s="5">
        <v>6</v>
      </c>
      <c r="H670" s="4"/>
      <c r="I670" s="5">
        <v>932</v>
      </c>
      <c r="J670" s="6">
        <v>4328</v>
      </c>
      <c r="K670" s="6">
        <v>273554</v>
      </c>
      <c r="L670" s="6">
        <v>122926</v>
      </c>
      <c r="M670" s="6">
        <v>2597</v>
      </c>
      <c r="N670" s="4"/>
      <c r="O670" s="6">
        <v>403405</v>
      </c>
    </row>
    <row r="671" spans="1:15" ht="11.25" customHeight="1" x14ac:dyDescent="0.2">
      <c r="A671" s="292"/>
      <c r="B671" s="3" t="s">
        <v>12</v>
      </c>
      <c r="C671" s="2" t="s">
        <v>11</v>
      </c>
      <c r="D671" s="5">
        <v>17</v>
      </c>
      <c r="E671" s="5">
        <v>575</v>
      </c>
      <c r="F671" s="5">
        <v>276</v>
      </c>
      <c r="G671" s="5">
        <v>3</v>
      </c>
      <c r="H671" s="5">
        <v>3</v>
      </c>
      <c r="I671" s="5">
        <v>874</v>
      </c>
      <c r="J671" s="6">
        <v>7174</v>
      </c>
      <c r="K671" s="6">
        <v>242652</v>
      </c>
      <c r="L671" s="6">
        <v>116473</v>
      </c>
      <c r="M671" s="6">
        <v>1266</v>
      </c>
      <c r="N671" s="6">
        <v>1266</v>
      </c>
      <c r="O671" s="6">
        <v>368831</v>
      </c>
    </row>
    <row r="672" spans="1:15" ht="11.25" customHeight="1" x14ac:dyDescent="0.2">
      <c r="A672" s="292"/>
      <c r="B672" s="3" t="s">
        <v>13</v>
      </c>
      <c r="C672" s="2" t="s">
        <v>10</v>
      </c>
      <c r="D672" s="5">
        <v>16</v>
      </c>
      <c r="E672" s="6">
        <v>2222</v>
      </c>
      <c r="F672" s="5">
        <v>406</v>
      </c>
      <c r="G672" s="5">
        <v>7</v>
      </c>
      <c r="H672" s="5">
        <v>3</v>
      </c>
      <c r="I672" s="6">
        <v>2654</v>
      </c>
      <c r="J672" s="6">
        <v>4546</v>
      </c>
      <c r="K672" s="6">
        <v>631325</v>
      </c>
      <c r="L672" s="6">
        <v>115355</v>
      </c>
      <c r="M672" s="6">
        <v>1989</v>
      </c>
      <c r="N672" s="5">
        <v>852</v>
      </c>
      <c r="O672" s="6">
        <v>754067</v>
      </c>
    </row>
    <row r="673" spans="1:15" ht="11.25" customHeight="1" x14ac:dyDescent="0.2">
      <c r="A673" s="292"/>
      <c r="B673" s="3" t="s">
        <v>13</v>
      </c>
      <c r="C673" s="2" t="s">
        <v>11</v>
      </c>
      <c r="D673" s="5">
        <v>14</v>
      </c>
      <c r="E673" s="6">
        <v>2189</v>
      </c>
      <c r="F673" s="5">
        <v>414</v>
      </c>
      <c r="G673" s="5">
        <v>7</v>
      </c>
      <c r="H673" s="5">
        <v>2</v>
      </c>
      <c r="I673" s="6">
        <v>2626</v>
      </c>
      <c r="J673" s="6">
        <v>4192</v>
      </c>
      <c r="K673" s="6">
        <v>655401</v>
      </c>
      <c r="L673" s="6">
        <v>123954</v>
      </c>
      <c r="M673" s="6">
        <v>2096</v>
      </c>
      <c r="N673" s="5">
        <v>599</v>
      </c>
      <c r="O673" s="6">
        <v>786242</v>
      </c>
    </row>
    <row r="674" spans="1:15" ht="11.25" customHeight="1" x14ac:dyDescent="0.2">
      <c r="A674" s="292"/>
      <c r="B674" s="3" t="s">
        <v>14</v>
      </c>
      <c r="C674" s="2" t="s">
        <v>10</v>
      </c>
      <c r="D674" s="5">
        <v>2</v>
      </c>
      <c r="E674" s="5">
        <v>423</v>
      </c>
      <c r="F674" s="5">
        <v>66</v>
      </c>
      <c r="G674" s="5">
        <v>3</v>
      </c>
      <c r="H674" s="4"/>
      <c r="I674" s="5">
        <v>494</v>
      </c>
      <c r="J674" s="5">
        <v>195</v>
      </c>
      <c r="K674" s="6">
        <v>41297</v>
      </c>
      <c r="L674" s="6">
        <v>6444</v>
      </c>
      <c r="M674" s="5">
        <v>293</v>
      </c>
      <c r="N674" s="4"/>
      <c r="O674" s="6">
        <v>48229</v>
      </c>
    </row>
    <row r="675" spans="1:15" ht="11.25" customHeight="1" x14ac:dyDescent="0.2">
      <c r="A675" s="292"/>
      <c r="B675" s="3" t="s">
        <v>14</v>
      </c>
      <c r="C675" s="2" t="s">
        <v>11</v>
      </c>
      <c r="D675" s="5">
        <v>1</v>
      </c>
      <c r="E675" s="5">
        <v>308</v>
      </c>
      <c r="F675" s="5">
        <v>56</v>
      </c>
      <c r="G675" s="5">
        <v>1</v>
      </c>
      <c r="H675" s="5">
        <v>1</v>
      </c>
      <c r="I675" s="5">
        <v>367</v>
      </c>
      <c r="J675" s="5">
        <v>178</v>
      </c>
      <c r="K675" s="6">
        <v>54753</v>
      </c>
      <c r="L675" s="6">
        <v>9955</v>
      </c>
      <c r="M675" s="5">
        <v>178</v>
      </c>
      <c r="N675" s="5">
        <v>178</v>
      </c>
      <c r="O675" s="6">
        <v>65242</v>
      </c>
    </row>
    <row r="676" spans="1:15" ht="11.25" customHeight="1" x14ac:dyDescent="0.2">
      <c r="A676" s="292"/>
      <c r="B676" s="3" t="s">
        <v>15</v>
      </c>
      <c r="C676" s="2" t="s">
        <v>10</v>
      </c>
      <c r="D676" s="5">
        <v>81</v>
      </c>
      <c r="E676" s="6">
        <v>5729</v>
      </c>
      <c r="F676" s="6">
        <v>1144</v>
      </c>
      <c r="G676" s="5">
        <v>43</v>
      </c>
      <c r="H676" s="5">
        <v>24</v>
      </c>
      <c r="I676" s="6">
        <v>7021</v>
      </c>
      <c r="J676" s="6">
        <v>7242</v>
      </c>
      <c r="K676" s="6">
        <v>512249</v>
      </c>
      <c r="L676" s="6">
        <v>102289</v>
      </c>
      <c r="M676" s="6">
        <v>3845</v>
      </c>
      <c r="N676" s="6">
        <v>2146</v>
      </c>
      <c r="O676" s="6">
        <v>627771</v>
      </c>
    </row>
    <row r="677" spans="1:15" ht="11.25" customHeight="1" x14ac:dyDescent="0.2">
      <c r="A677" s="292"/>
      <c r="B677" s="3" t="s">
        <v>16</v>
      </c>
      <c r="C677" s="2" t="s">
        <v>11</v>
      </c>
      <c r="D677" s="5">
        <v>67</v>
      </c>
      <c r="E677" s="6">
        <v>5812</v>
      </c>
      <c r="F677" s="6">
        <v>1302</v>
      </c>
      <c r="G677" s="5">
        <v>35</v>
      </c>
      <c r="H677" s="5">
        <v>18</v>
      </c>
      <c r="I677" s="6">
        <v>7234</v>
      </c>
      <c r="J677" s="6">
        <v>11959</v>
      </c>
      <c r="K677" s="6">
        <v>1037367</v>
      </c>
      <c r="L677" s="6">
        <v>232390</v>
      </c>
      <c r="M677" s="6">
        <v>6247</v>
      </c>
      <c r="N677" s="6">
        <v>3213</v>
      </c>
      <c r="O677" s="6">
        <v>1291176</v>
      </c>
    </row>
    <row r="678" spans="1:15" ht="11.25" customHeight="1" x14ac:dyDescent="0.2">
      <c r="A678" s="292"/>
      <c r="B678" s="3" t="s">
        <v>17</v>
      </c>
      <c r="C678" s="2" t="s">
        <v>10</v>
      </c>
      <c r="D678" s="5">
        <v>4</v>
      </c>
      <c r="E678" s="6">
        <v>1369</v>
      </c>
      <c r="F678" s="5">
        <v>304</v>
      </c>
      <c r="G678" s="5">
        <v>1</v>
      </c>
      <c r="H678" s="5">
        <v>2</v>
      </c>
      <c r="I678" s="6">
        <v>1680</v>
      </c>
      <c r="J678" s="5">
        <v>639</v>
      </c>
      <c r="K678" s="6">
        <v>218861</v>
      </c>
      <c r="L678" s="6">
        <v>48600</v>
      </c>
      <c r="M678" s="5">
        <v>160</v>
      </c>
      <c r="N678" s="5">
        <v>320</v>
      </c>
      <c r="O678" s="6">
        <v>268580</v>
      </c>
    </row>
    <row r="679" spans="1:15" ht="11.25" customHeight="1" x14ac:dyDescent="0.2">
      <c r="A679" s="292"/>
      <c r="B679" s="3" t="s">
        <v>18</v>
      </c>
      <c r="C679" s="2" t="s">
        <v>11</v>
      </c>
      <c r="D679" s="5">
        <v>14</v>
      </c>
      <c r="E679" s="6">
        <v>3446</v>
      </c>
      <c r="F679" s="5">
        <v>723</v>
      </c>
      <c r="G679" s="5">
        <v>6</v>
      </c>
      <c r="H679" s="5">
        <v>3</v>
      </c>
      <c r="I679" s="6">
        <v>4192</v>
      </c>
      <c r="J679" s="6">
        <v>2772</v>
      </c>
      <c r="K679" s="6">
        <v>682209</v>
      </c>
      <c r="L679" s="6">
        <v>143133</v>
      </c>
      <c r="M679" s="6">
        <v>1188</v>
      </c>
      <c r="N679" s="5">
        <v>594</v>
      </c>
      <c r="O679" s="6">
        <v>829896</v>
      </c>
    </row>
    <row r="680" spans="1:15" ht="11.25" customHeight="1" x14ac:dyDescent="0.2">
      <c r="A680" s="293"/>
      <c r="B680" s="290" t="s">
        <v>7</v>
      </c>
      <c r="C680" s="290"/>
      <c r="D680" s="5">
        <v>227</v>
      </c>
      <c r="E680" s="6">
        <v>22751</v>
      </c>
      <c r="F680" s="6">
        <v>5029</v>
      </c>
      <c r="G680" s="5">
        <v>113</v>
      </c>
      <c r="H680" s="5">
        <v>56</v>
      </c>
      <c r="I680" s="10">
        <v>28176</v>
      </c>
      <c r="J680" s="6">
        <v>43647</v>
      </c>
      <c r="K680" s="6">
        <v>4369370</v>
      </c>
      <c r="L680" s="6">
        <v>1044637</v>
      </c>
      <c r="M680" s="6">
        <v>20294</v>
      </c>
      <c r="N680" s="6">
        <v>9168</v>
      </c>
      <c r="O680" s="12">
        <v>5487116</v>
      </c>
    </row>
    <row r="681" spans="1:15" ht="11.25" customHeight="1" x14ac:dyDescent="0.2">
      <c r="A681" s="291" t="s">
        <v>70</v>
      </c>
      <c r="B681" s="3" t="s">
        <v>9</v>
      </c>
      <c r="C681" s="2" t="s">
        <v>10</v>
      </c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1.25" customHeight="1" x14ac:dyDescent="0.2">
      <c r="A682" s="292"/>
      <c r="B682" s="3" t="s">
        <v>9</v>
      </c>
      <c r="C682" s="2" t="s">
        <v>11</v>
      </c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1.25" customHeight="1" x14ac:dyDescent="0.2">
      <c r="A683" s="292"/>
      <c r="B683" s="3" t="s">
        <v>12</v>
      </c>
      <c r="C683" s="2" t="s">
        <v>10</v>
      </c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1.25" customHeight="1" x14ac:dyDescent="0.2">
      <c r="A684" s="292"/>
      <c r="B684" s="3" t="s">
        <v>12</v>
      </c>
      <c r="C684" s="2" t="s">
        <v>11</v>
      </c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1.25" customHeight="1" x14ac:dyDescent="0.2">
      <c r="A685" s="292"/>
      <c r="B685" s="3" t="s">
        <v>13</v>
      </c>
      <c r="C685" s="2" t="s">
        <v>10</v>
      </c>
      <c r="D685" s="5">
        <v>85</v>
      </c>
      <c r="E685" s="5">
        <v>26</v>
      </c>
      <c r="F685" s="5">
        <v>47</v>
      </c>
      <c r="G685" s="5">
        <v>25</v>
      </c>
      <c r="H685" s="5">
        <v>22</v>
      </c>
      <c r="I685" s="5">
        <v>205</v>
      </c>
      <c r="J685" s="6">
        <v>24151</v>
      </c>
      <c r="K685" s="6">
        <v>7387</v>
      </c>
      <c r="L685" s="6">
        <v>13354</v>
      </c>
      <c r="M685" s="6">
        <v>7103</v>
      </c>
      <c r="N685" s="6">
        <v>6251</v>
      </c>
      <c r="O685" s="6">
        <v>58246</v>
      </c>
    </row>
    <row r="686" spans="1:15" ht="11.25" customHeight="1" x14ac:dyDescent="0.2">
      <c r="A686" s="292"/>
      <c r="B686" s="3" t="s">
        <v>13</v>
      </c>
      <c r="C686" s="2" t="s">
        <v>11</v>
      </c>
      <c r="D686" s="5">
        <v>37</v>
      </c>
      <c r="E686" s="5">
        <v>20</v>
      </c>
      <c r="F686" s="5">
        <v>25</v>
      </c>
      <c r="G686" s="5">
        <v>18</v>
      </c>
      <c r="H686" s="5">
        <v>5</v>
      </c>
      <c r="I686" s="5">
        <v>105</v>
      </c>
      <c r="J686" s="6">
        <v>11078</v>
      </c>
      <c r="K686" s="6">
        <v>5988</v>
      </c>
      <c r="L686" s="6">
        <v>7485</v>
      </c>
      <c r="M686" s="6">
        <v>5389</v>
      </c>
      <c r="N686" s="6">
        <v>1497</v>
      </c>
      <c r="O686" s="6">
        <v>31437</v>
      </c>
    </row>
    <row r="687" spans="1:15" ht="11.25" customHeight="1" x14ac:dyDescent="0.2">
      <c r="A687" s="292"/>
      <c r="B687" s="3" t="s">
        <v>14</v>
      </c>
      <c r="C687" s="2" t="s">
        <v>10</v>
      </c>
      <c r="D687" s="5">
        <v>770</v>
      </c>
      <c r="E687" s="5">
        <v>313</v>
      </c>
      <c r="F687" s="5">
        <v>466</v>
      </c>
      <c r="G687" s="5">
        <v>285</v>
      </c>
      <c r="H687" s="5">
        <v>157</v>
      </c>
      <c r="I687" s="6">
        <v>1991</v>
      </c>
      <c r="J687" s="6">
        <v>75175</v>
      </c>
      <c r="K687" s="6">
        <v>30558</v>
      </c>
      <c r="L687" s="6">
        <v>45495</v>
      </c>
      <c r="M687" s="6">
        <v>27824</v>
      </c>
      <c r="N687" s="6">
        <v>15328</v>
      </c>
      <c r="O687" s="6">
        <v>194380</v>
      </c>
    </row>
    <row r="688" spans="1:15" ht="11.25" customHeight="1" x14ac:dyDescent="0.2">
      <c r="A688" s="292"/>
      <c r="B688" s="3" t="s">
        <v>14</v>
      </c>
      <c r="C688" s="2" t="s">
        <v>11</v>
      </c>
      <c r="D688" s="5">
        <v>749</v>
      </c>
      <c r="E688" s="5">
        <v>371</v>
      </c>
      <c r="F688" s="5">
        <v>511</v>
      </c>
      <c r="G688" s="5">
        <v>304</v>
      </c>
      <c r="H688" s="5">
        <v>201</v>
      </c>
      <c r="I688" s="6">
        <v>2136</v>
      </c>
      <c r="J688" s="6">
        <v>133150</v>
      </c>
      <c r="K688" s="6">
        <v>65953</v>
      </c>
      <c r="L688" s="6">
        <v>90841</v>
      </c>
      <c r="M688" s="6">
        <v>54042</v>
      </c>
      <c r="N688" s="6">
        <v>35732</v>
      </c>
      <c r="O688" s="6">
        <v>379718</v>
      </c>
    </row>
    <row r="689" spans="1:15" ht="11.25" customHeight="1" x14ac:dyDescent="0.2">
      <c r="A689" s="292"/>
      <c r="B689" s="3" t="s">
        <v>15</v>
      </c>
      <c r="C689" s="2" t="s">
        <v>10</v>
      </c>
      <c r="D689" s="5">
        <v>893</v>
      </c>
      <c r="E689" s="5">
        <v>321</v>
      </c>
      <c r="F689" s="5">
        <v>537</v>
      </c>
      <c r="G689" s="5">
        <v>603</v>
      </c>
      <c r="H689" s="5">
        <v>192</v>
      </c>
      <c r="I689" s="6">
        <v>2546</v>
      </c>
      <c r="J689" s="6">
        <v>79846</v>
      </c>
      <c r="K689" s="6">
        <v>28702</v>
      </c>
      <c r="L689" s="6">
        <v>48015</v>
      </c>
      <c r="M689" s="6">
        <v>53916</v>
      </c>
      <c r="N689" s="6">
        <v>17167</v>
      </c>
      <c r="O689" s="6">
        <v>227646</v>
      </c>
    </row>
    <row r="690" spans="1:15" ht="11.25" customHeight="1" x14ac:dyDescent="0.2">
      <c r="A690" s="292"/>
      <c r="B690" s="3" t="s">
        <v>16</v>
      </c>
      <c r="C690" s="2" t="s">
        <v>11</v>
      </c>
      <c r="D690" s="6">
        <v>1009</v>
      </c>
      <c r="E690" s="5">
        <v>341</v>
      </c>
      <c r="F690" s="5">
        <v>525</v>
      </c>
      <c r="G690" s="5">
        <v>660</v>
      </c>
      <c r="H690" s="5">
        <v>184</v>
      </c>
      <c r="I690" s="6">
        <v>2719</v>
      </c>
      <c r="J690" s="6">
        <v>180093</v>
      </c>
      <c r="K690" s="6">
        <v>60864</v>
      </c>
      <c r="L690" s="6">
        <v>93706</v>
      </c>
      <c r="M690" s="6">
        <v>117801</v>
      </c>
      <c r="N690" s="6">
        <v>32842</v>
      </c>
      <c r="O690" s="6">
        <v>485306</v>
      </c>
    </row>
    <row r="691" spans="1:15" ht="11.25" customHeight="1" x14ac:dyDescent="0.2">
      <c r="A691" s="292"/>
      <c r="B691" s="3" t="s">
        <v>17</v>
      </c>
      <c r="C691" s="2" t="s">
        <v>10</v>
      </c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1.25" customHeight="1" x14ac:dyDescent="0.2">
      <c r="A692" s="292"/>
      <c r="B692" s="3" t="s">
        <v>18</v>
      </c>
      <c r="C692" s="2" t="s">
        <v>11</v>
      </c>
      <c r="D692" s="5">
        <v>1</v>
      </c>
      <c r="E692" s="4"/>
      <c r="F692" s="4"/>
      <c r="G692" s="4"/>
      <c r="H692" s="4"/>
      <c r="I692" s="5">
        <v>1</v>
      </c>
      <c r="J692" s="5">
        <v>198</v>
      </c>
      <c r="K692" s="4"/>
      <c r="L692" s="4"/>
      <c r="M692" s="4"/>
      <c r="N692" s="4"/>
      <c r="O692" s="5">
        <v>198</v>
      </c>
    </row>
    <row r="693" spans="1:15" ht="11.25" customHeight="1" x14ac:dyDescent="0.2">
      <c r="A693" s="293"/>
      <c r="B693" s="290" t="s">
        <v>7</v>
      </c>
      <c r="C693" s="290"/>
      <c r="D693" s="6">
        <v>3544</v>
      </c>
      <c r="E693" s="6">
        <v>1392</v>
      </c>
      <c r="F693" s="6">
        <v>2111</v>
      </c>
      <c r="G693" s="6">
        <v>1895</v>
      </c>
      <c r="H693" s="5">
        <v>761</v>
      </c>
      <c r="I693" s="10">
        <v>9703</v>
      </c>
      <c r="J693" s="6">
        <v>503691</v>
      </c>
      <c r="K693" s="6">
        <v>199452</v>
      </c>
      <c r="L693" s="6">
        <v>298896</v>
      </c>
      <c r="M693" s="6">
        <v>266075</v>
      </c>
      <c r="N693" s="6">
        <v>108817</v>
      </c>
      <c r="O693" s="12">
        <v>1376931</v>
      </c>
    </row>
    <row r="694" spans="1:15" ht="11.25" customHeight="1" x14ac:dyDescent="0.2">
      <c r="A694" s="291" t="s">
        <v>71</v>
      </c>
      <c r="B694" s="3" t="s">
        <v>9</v>
      </c>
      <c r="C694" s="2" t="s">
        <v>10</v>
      </c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1.25" customHeight="1" x14ac:dyDescent="0.2">
      <c r="A695" s="292"/>
      <c r="B695" s="3" t="s">
        <v>9</v>
      </c>
      <c r="C695" s="2" t="s">
        <v>11</v>
      </c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1.25" customHeight="1" x14ac:dyDescent="0.2">
      <c r="A696" s="292"/>
      <c r="B696" s="3" t="s">
        <v>12</v>
      </c>
      <c r="C696" s="2" t="s">
        <v>10</v>
      </c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1.25" customHeight="1" x14ac:dyDescent="0.2">
      <c r="A697" s="292"/>
      <c r="B697" s="3" t="s">
        <v>12</v>
      </c>
      <c r="C697" s="2" t="s">
        <v>11</v>
      </c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1.25" customHeight="1" x14ac:dyDescent="0.2">
      <c r="A698" s="292"/>
      <c r="B698" s="3" t="s">
        <v>13</v>
      </c>
      <c r="C698" s="2" t="s">
        <v>10</v>
      </c>
      <c r="D698" s="5">
        <v>119</v>
      </c>
      <c r="E698" s="5">
        <v>42</v>
      </c>
      <c r="F698" s="5">
        <v>85</v>
      </c>
      <c r="G698" s="5">
        <v>37</v>
      </c>
      <c r="H698" s="5">
        <v>26</v>
      </c>
      <c r="I698" s="5">
        <v>309</v>
      </c>
      <c r="J698" s="6">
        <v>33811</v>
      </c>
      <c r="K698" s="6">
        <v>11933</v>
      </c>
      <c r="L698" s="6">
        <v>24151</v>
      </c>
      <c r="M698" s="6">
        <v>10513</v>
      </c>
      <c r="N698" s="6">
        <v>7387</v>
      </c>
      <c r="O698" s="6">
        <v>87795</v>
      </c>
    </row>
    <row r="699" spans="1:15" ht="11.25" customHeight="1" x14ac:dyDescent="0.2">
      <c r="A699" s="292"/>
      <c r="B699" s="3" t="s">
        <v>13</v>
      </c>
      <c r="C699" s="2" t="s">
        <v>11</v>
      </c>
      <c r="D699" s="5">
        <v>132</v>
      </c>
      <c r="E699" s="5">
        <v>33</v>
      </c>
      <c r="F699" s="5">
        <v>89</v>
      </c>
      <c r="G699" s="5">
        <v>55</v>
      </c>
      <c r="H699" s="5">
        <v>31</v>
      </c>
      <c r="I699" s="5">
        <v>340</v>
      </c>
      <c r="J699" s="6">
        <v>39522</v>
      </c>
      <c r="K699" s="6">
        <v>9880</v>
      </c>
      <c r="L699" s="6">
        <v>26647</v>
      </c>
      <c r="M699" s="6">
        <v>16467</v>
      </c>
      <c r="N699" s="6">
        <v>9282</v>
      </c>
      <c r="O699" s="6">
        <v>101798</v>
      </c>
    </row>
    <row r="700" spans="1:15" ht="11.25" customHeight="1" x14ac:dyDescent="0.2">
      <c r="A700" s="292"/>
      <c r="B700" s="3" t="s">
        <v>14</v>
      </c>
      <c r="C700" s="2" t="s">
        <v>10</v>
      </c>
      <c r="D700" s="5">
        <v>272</v>
      </c>
      <c r="E700" s="5">
        <v>64</v>
      </c>
      <c r="F700" s="5">
        <v>189</v>
      </c>
      <c r="G700" s="5">
        <v>83</v>
      </c>
      <c r="H700" s="5">
        <v>48</v>
      </c>
      <c r="I700" s="5">
        <v>656</v>
      </c>
      <c r="J700" s="6">
        <v>26555</v>
      </c>
      <c r="K700" s="6">
        <v>6248</v>
      </c>
      <c r="L700" s="6">
        <v>18452</v>
      </c>
      <c r="M700" s="6">
        <v>8103</v>
      </c>
      <c r="N700" s="6">
        <v>4686</v>
      </c>
      <c r="O700" s="6">
        <v>64044</v>
      </c>
    </row>
    <row r="701" spans="1:15" ht="11.25" customHeight="1" x14ac:dyDescent="0.2">
      <c r="A701" s="292"/>
      <c r="B701" s="3" t="s">
        <v>14</v>
      </c>
      <c r="C701" s="2" t="s">
        <v>11</v>
      </c>
      <c r="D701" s="5">
        <v>261</v>
      </c>
      <c r="E701" s="5">
        <v>50</v>
      </c>
      <c r="F701" s="5">
        <v>208</v>
      </c>
      <c r="G701" s="5">
        <v>101</v>
      </c>
      <c r="H701" s="5">
        <v>56</v>
      </c>
      <c r="I701" s="5">
        <v>676</v>
      </c>
      <c r="J701" s="6">
        <v>46398</v>
      </c>
      <c r="K701" s="6">
        <v>8889</v>
      </c>
      <c r="L701" s="6">
        <v>36976</v>
      </c>
      <c r="M701" s="6">
        <v>17955</v>
      </c>
      <c r="N701" s="6">
        <v>9955</v>
      </c>
      <c r="O701" s="6">
        <v>120173</v>
      </c>
    </row>
    <row r="702" spans="1:15" ht="11.25" customHeight="1" x14ac:dyDescent="0.2">
      <c r="A702" s="292"/>
      <c r="B702" s="3" t="s">
        <v>15</v>
      </c>
      <c r="C702" s="2" t="s">
        <v>10</v>
      </c>
      <c r="D702" s="6">
        <v>3277</v>
      </c>
      <c r="E702" s="5">
        <v>742</v>
      </c>
      <c r="F702" s="6">
        <v>1859</v>
      </c>
      <c r="G702" s="5">
        <v>599</v>
      </c>
      <c r="H702" s="5">
        <v>355</v>
      </c>
      <c r="I702" s="6">
        <v>6832</v>
      </c>
      <c r="J702" s="6">
        <v>293008</v>
      </c>
      <c r="K702" s="6">
        <v>66345</v>
      </c>
      <c r="L702" s="6">
        <v>166220</v>
      </c>
      <c r="M702" s="6">
        <v>53559</v>
      </c>
      <c r="N702" s="6">
        <v>31742</v>
      </c>
      <c r="O702" s="6">
        <v>610874</v>
      </c>
    </row>
    <row r="703" spans="1:15" ht="11.25" customHeight="1" x14ac:dyDescent="0.2">
      <c r="A703" s="292"/>
      <c r="B703" s="3" t="s">
        <v>16</v>
      </c>
      <c r="C703" s="2" t="s">
        <v>11</v>
      </c>
      <c r="D703" s="6">
        <v>2237</v>
      </c>
      <c r="E703" s="5">
        <v>423</v>
      </c>
      <c r="F703" s="6">
        <v>1011</v>
      </c>
      <c r="G703" s="5">
        <v>278</v>
      </c>
      <c r="H703" s="5">
        <v>227</v>
      </c>
      <c r="I703" s="6">
        <v>4176</v>
      </c>
      <c r="J703" s="6">
        <v>399276</v>
      </c>
      <c r="K703" s="6">
        <v>75500</v>
      </c>
      <c r="L703" s="6">
        <v>180450</v>
      </c>
      <c r="M703" s="6">
        <v>49619</v>
      </c>
      <c r="N703" s="6">
        <v>40517</v>
      </c>
      <c r="O703" s="6">
        <v>745362</v>
      </c>
    </row>
    <row r="704" spans="1:15" ht="11.25" customHeight="1" x14ac:dyDescent="0.2">
      <c r="A704" s="292"/>
      <c r="B704" s="3" t="s">
        <v>17</v>
      </c>
      <c r="C704" s="2" t="s">
        <v>10</v>
      </c>
      <c r="D704" s="6">
        <v>1061</v>
      </c>
      <c r="E704" s="5">
        <v>122</v>
      </c>
      <c r="F704" s="5">
        <v>439</v>
      </c>
      <c r="G704" s="5">
        <v>80</v>
      </c>
      <c r="H704" s="5">
        <v>50</v>
      </c>
      <c r="I704" s="6">
        <v>1752</v>
      </c>
      <c r="J704" s="6">
        <v>169621</v>
      </c>
      <c r="K704" s="6">
        <v>19504</v>
      </c>
      <c r="L704" s="6">
        <v>70183</v>
      </c>
      <c r="M704" s="6">
        <v>12790</v>
      </c>
      <c r="N704" s="6">
        <v>7993</v>
      </c>
      <c r="O704" s="6">
        <v>280091</v>
      </c>
    </row>
    <row r="705" spans="1:15" ht="11.25" customHeight="1" x14ac:dyDescent="0.2">
      <c r="A705" s="292"/>
      <c r="B705" s="3" t="s">
        <v>18</v>
      </c>
      <c r="C705" s="2" t="s">
        <v>11</v>
      </c>
      <c r="D705" s="6">
        <v>2584</v>
      </c>
      <c r="E705" s="5">
        <v>201</v>
      </c>
      <c r="F705" s="5">
        <v>999</v>
      </c>
      <c r="G705" s="5">
        <v>179</v>
      </c>
      <c r="H705" s="5">
        <v>82</v>
      </c>
      <c r="I705" s="6">
        <v>4045</v>
      </c>
      <c r="J705" s="6">
        <v>511558</v>
      </c>
      <c r="K705" s="6">
        <v>39792</v>
      </c>
      <c r="L705" s="6">
        <v>197773</v>
      </c>
      <c r="M705" s="6">
        <v>35437</v>
      </c>
      <c r="N705" s="6">
        <v>16234</v>
      </c>
      <c r="O705" s="6">
        <v>800794</v>
      </c>
    </row>
    <row r="706" spans="1:15" ht="11.25" customHeight="1" x14ac:dyDescent="0.2">
      <c r="A706" s="293"/>
      <c r="B706" s="290" t="s">
        <v>7</v>
      </c>
      <c r="C706" s="290"/>
      <c r="D706" s="6">
        <v>9943</v>
      </c>
      <c r="E706" s="6">
        <v>1677</v>
      </c>
      <c r="F706" s="6">
        <v>4879</v>
      </c>
      <c r="G706" s="6">
        <v>1412</v>
      </c>
      <c r="H706" s="5">
        <v>875</v>
      </c>
      <c r="I706" s="10">
        <v>18786</v>
      </c>
      <c r="J706" s="6">
        <v>1519749</v>
      </c>
      <c r="K706" s="6">
        <v>238091</v>
      </c>
      <c r="L706" s="6">
        <v>720852</v>
      </c>
      <c r="M706" s="6">
        <v>204443</v>
      </c>
      <c r="N706" s="6">
        <v>127796</v>
      </c>
      <c r="O706" s="12">
        <v>2810931</v>
      </c>
    </row>
    <row r="707" spans="1:15" ht="11.25" customHeight="1" x14ac:dyDescent="0.2">
      <c r="A707" s="291" t="s">
        <v>72</v>
      </c>
      <c r="B707" s="3" t="s">
        <v>9</v>
      </c>
      <c r="C707" s="2" t="s">
        <v>10</v>
      </c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1.25" customHeight="1" x14ac:dyDescent="0.2">
      <c r="A708" s="292"/>
      <c r="B708" s="3" t="s">
        <v>9</v>
      </c>
      <c r="C708" s="2" t="s">
        <v>11</v>
      </c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1.25" customHeight="1" x14ac:dyDescent="0.2">
      <c r="A709" s="292"/>
      <c r="B709" s="3" t="s">
        <v>12</v>
      </c>
      <c r="C709" s="2" t="s">
        <v>10</v>
      </c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1.25" customHeight="1" x14ac:dyDescent="0.2">
      <c r="A710" s="292"/>
      <c r="B710" s="3" t="s">
        <v>12</v>
      </c>
      <c r="C710" s="2" t="s">
        <v>11</v>
      </c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1.25" customHeight="1" x14ac:dyDescent="0.2">
      <c r="A711" s="292"/>
      <c r="B711" s="3" t="s">
        <v>13</v>
      </c>
      <c r="C711" s="2" t="s">
        <v>10</v>
      </c>
      <c r="D711" s="4"/>
      <c r="E711" s="4"/>
      <c r="F711" s="4"/>
      <c r="G711" s="4"/>
      <c r="H711" s="5">
        <v>1</v>
      </c>
      <c r="I711" s="5">
        <v>1</v>
      </c>
      <c r="J711" s="4"/>
      <c r="K711" s="4"/>
      <c r="L711" s="4"/>
      <c r="M711" s="4"/>
      <c r="N711" s="5">
        <v>284</v>
      </c>
      <c r="O711" s="5">
        <v>284</v>
      </c>
    </row>
    <row r="712" spans="1:15" ht="11.25" customHeight="1" x14ac:dyDescent="0.2">
      <c r="A712" s="292"/>
      <c r="B712" s="3" t="s">
        <v>13</v>
      </c>
      <c r="C712" s="2" t="s">
        <v>11</v>
      </c>
      <c r="D712" s="5">
        <v>1</v>
      </c>
      <c r="E712" s="4"/>
      <c r="F712" s="4"/>
      <c r="G712" s="4"/>
      <c r="H712" s="4"/>
      <c r="I712" s="5">
        <v>1</v>
      </c>
      <c r="J712" s="5">
        <v>299</v>
      </c>
      <c r="K712" s="4"/>
      <c r="L712" s="4"/>
      <c r="M712" s="4"/>
      <c r="N712" s="4"/>
      <c r="O712" s="5">
        <v>299</v>
      </c>
    </row>
    <row r="713" spans="1:15" ht="11.25" customHeight="1" x14ac:dyDescent="0.2">
      <c r="A713" s="292"/>
      <c r="B713" s="3" t="s">
        <v>14</v>
      </c>
      <c r="C713" s="2" t="s">
        <v>10</v>
      </c>
      <c r="D713" s="5">
        <v>32</v>
      </c>
      <c r="E713" s="5">
        <v>142</v>
      </c>
      <c r="F713" s="5">
        <v>48</v>
      </c>
      <c r="G713" s="5">
        <v>8</v>
      </c>
      <c r="H713" s="5">
        <v>9</v>
      </c>
      <c r="I713" s="5">
        <v>239</v>
      </c>
      <c r="J713" s="6">
        <v>3124</v>
      </c>
      <c r="K713" s="6">
        <v>13863</v>
      </c>
      <c r="L713" s="6">
        <v>4686</v>
      </c>
      <c r="M713" s="5">
        <v>781</v>
      </c>
      <c r="N713" s="5">
        <v>879</v>
      </c>
      <c r="O713" s="6">
        <v>23333</v>
      </c>
    </row>
    <row r="714" spans="1:15" ht="11.25" customHeight="1" x14ac:dyDescent="0.2">
      <c r="A714" s="292"/>
      <c r="B714" s="3" t="s">
        <v>14</v>
      </c>
      <c r="C714" s="2" t="s">
        <v>11</v>
      </c>
      <c r="D714" s="5">
        <v>24</v>
      </c>
      <c r="E714" s="5">
        <v>128</v>
      </c>
      <c r="F714" s="5">
        <v>44</v>
      </c>
      <c r="G714" s="5">
        <v>5</v>
      </c>
      <c r="H714" s="5">
        <v>4</v>
      </c>
      <c r="I714" s="5">
        <v>205</v>
      </c>
      <c r="J714" s="6">
        <v>4267</v>
      </c>
      <c r="K714" s="6">
        <v>22755</v>
      </c>
      <c r="L714" s="6">
        <v>7822</v>
      </c>
      <c r="M714" s="5">
        <v>889</v>
      </c>
      <c r="N714" s="5">
        <v>711</v>
      </c>
      <c r="O714" s="6">
        <v>36444</v>
      </c>
    </row>
    <row r="715" spans="1:15" ht="11.25" customHeight="1" x14ac:dyDescent="0.2">
      <c r="A715" s="292"/>
      <c r="B715" s="3" t="s">
        <v>15</v>
      </c>
      <c r="C715" s="2" t="s">
        <v>10</v>
      </c>
      <c r="D715" s="6">
        <v>1532</v>
      </c>
      <c r="E715" s="6">
        <v>4256</v>
      </c>
      <c r="F715" s="6">
        <v>2114</v>
      </c>
      <c r="G715" s="5">
        <v>415</v>
      </c>
      <c r="H715" s="5">
        <v>291</v>
      </c>
      <c r="I715" s="6">
        <v>8608</v>
      </c>
      <c r="J715" s="6">
        <v>136981</v>
      </c>
      <c r="K715" s="6">
        <v>380543</v>
      </c>
      <c r="L715" s="6">
        <v>189020</v>
      </c>
      <c r="M715" s="6">
        <v>37107</v>
      </c>
      <c r="N715" s="6">
        <v>26019</v>
      </c>
      <c r="O715" s="6">
        <v>769670</v>
      </c>
    </row>
    <row r="716" spans="1:15" ht="11.25" customHeight="1" x14ac:dyDescent="0.2">
      <c r="A716" s="292"/>
      <c r="B716" s="3" t="s">
        <v>16</v>
      </c>
      <c r="C716" s="2" t="s">
        <v>11</v>
      </c>
      <c r="D716" s="6">
        <v>1109</v>
      </c>
      <c r="E716" s="6">
        <v>3621</v>
      </c>
      <c r="F716" s="6">
        <v>1932</v>
      </c>
      <c r="G716" s="5">
        <v>315</v>
      </c>
      <c r="H716" s="5">
        <v>144</v>
      </c>
      <c r="I716" s="6">
        <v>7121</v>
      </c>
      <c r="J716" s="6">
        <v>197942</v>
      </c>
      <c r="K716" s="6">
        <v>646302</v>
      </c>
      <c r="L716" s="6">
        <v>344837</v>
      </c>
      <c r="M716" s="6">
        <v>56223</v>
      </c>
      <c r="N716" s="6">
        <v>25702</v>
      </c>
      <c r="O716" s="6">
        <v>1271006</v>
      </c>
    </row>
    <row r="717" spans="1:15" ht="11.25" customHeight="1" x14ac:dyDescent="0.2">
      <c r="A717" s="292"/>
      <c r="B717" s="3" t="s">
        <v>17</v>
      </c>
      <c r="C717" s="2" t="s">
        <v>10</v>
      </c>
      <c r="D717" s="5">
        <v>340</v>
      </c>
      <c r="E717" s="6">
        <v>1141</v>
      </c>
      <c r="F717" s="5">
        <v>591</v>
      </c>
      <c r="G717" s="5">
        <v>72</v>
      </c>
      <c r="H717" s="5">
        <v>82</v>
      </c>
      <c r="I717" s="6">
        <v>2226</v>
      </c>
      <c r="J717" s="6">
        <v>54356</v>
      </c>
      <c r="K717" s="6">
        <v>182411</v>
      </c>
      <c r="L717" s="6">
        <v>94483</v>
      </c>
      <c r="M717" s="6">
        <v>11511</v>
      </c>
      <c r="N717" s="6">
        <v>13109</v>
      </c>
      <c r="O717" s="6">
        <v>355870</v>
      </c>
    </row>
    <row r="718" spans="1:15" ht="11.25" customHeight="1" x14ac:dyDescent="0.2">
      <c r="A718" s="292"/>
      <c r="B718" s="3" t="s">
        <v>18</v>
      </c>
      <c r="C718" s="2" t="s">
        <v>11</v>
      </c>
      <c r="D718" s="5">
        <v>882</v>
      </c>
      <c r="E718" s="6">
        <v>2972</v>
      </c>
      <c r="F718" s="6">
        <v>1505</v>
      </c>
      <c r="G718" s="5">
        <v>152</v>
      </c>
      <c r="H718" s="5">
        <v>207</v>
      </c>
      <c r="I718" s="6">
        <v>5718</v>
      </c>
      <c r="J718" s="6">
        <v>174611</v>
      </c>
      <c r="K718" s="6">
        <v>588371</v>
      </c>
      <c r="L718" s="6">
        <v>297947</v>
      </c>
      <c r="M718" s="6">
        <v>30092</v>
      </c>
      <c r="N718" s="6">
        <v>40980</v>
      </c>
      <c r="O718" s="6">
        <v>1132001</v>
      </c>
    </row>
    <row r="719" spans="1:15" ht="11.25" customHeight="1" x14ac:dyDescent="0.2">
      <c r="A719" s="293"/>
      <c r="B719" s="290" t="s">
        <v>7</v>
      </c>
      <c r="C719" s="290"/>
      <c r="D719" s="6">
        <v>3920</v>
      </c>
      <c r="E719" s="6">
        <v>12260</v>
      </c>
      <c r="F719" s="6">
        <v>6234</v>
      </c>
      <c r="G719" s="5">
        <v>967</v>
      </c>
      <c r="H719" s="5">
        <v>738</v>
      </c>
      <c r="I719" s="10">
        <v>24119</v>
      </c>
      <c r="J719" s="6">
        <v>571580</v>
      </c>
      <c r="K719" s="6">
        <v>1834245</v>
      </c>
      <c r="L719" s="6">
        <v>938795</v>
      </c>
      <c r="M719" s="6">
        <v>136603</v>
      </c>
      <c r="N719" s="6">
        <v>107684</v>
      </c>
      <c r="O719" s="12">
        <v>3588907</v>
      </c>
    </row>
    <row r="720" spans="1:15" ht="11.25" customHeight="1" x14ac:dyDescent="0.2">
      <c r="A720" s="291" t="s">
        <v>73</v>
      </c>
      <c r="B720" s="3" t="s">
        <v>9</v>
      </c>
      <c r="C720" s="2" t="s">
        <v>10</v>
      </c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1.25" customHeight="1" x14ac:dyDescent="0.2">
      <c r="A721" s="292"/>
      <c r="B721" s="3" t="s">
        <v>9</v>
      </c>
      <c r="C721" s="2" t="s">
        <v>11</v>
      </c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1.25" customHeight="1" x14ac:dyDescent="0.2">
      <c r="A722" s="292"/>
      <c r="B722" s="3" t="s">
        <v>12</v>
      </c>
      <c r="C722" s="2" t="s">
        <v>10</v>
      </c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1.25" customHeight="1" x14ac:dyDescent="0.2">
      <c r="A723" s="292"/>
      <c r="B723" s="3" t="s">
        <v>12</v>
      </c>
      <c r="C723" s="2" t="s">
        <v>11</v>
      </c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1.25" customHeight="1" x14ac:dyDescent="0.2">
      <c r="A724" s="292"/>
      <c r="B724" s="3" t="s">
        <v>13</v>
      </c>
      <c r="C724" s="2" t="s">
        <v>10</v>
      </c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1.25" customHeight="1" x14ac:dyDescent="0.2">
      <c r="A725" s="292"/>
      <c r="B725" s="3" t="s">
        <v>13</v>
      </c>
      <c r="C725" s="2" t="s">
        <v>11</v>
      </c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1.25" customHeight="1" x14ac:dyDescent="0.2">
      <c r="A726" s="292"/>
      <c r="B726" s="3" t="s">
        <v>14</v>
      </c>
      <c r="C726" s="2" t="s">
        <v>10</v>
      </c>
      <c r="D726" s="5">
        <v>10</v>
      </c>
      <c r="E726" s="5">
        <v>13</v>
      </c>
      <c r="F726" s="4"/>
      <c r="G726" s="4"/>
      <c r="H726" s="5">
        <v>7</v>
      </c>
      <c r="I726" s="5">
        <v>30</v>
      </c>
      <c r="J726" s="5">
        <v>976</v>
      </c>
      <c r="K726" s="6">
        <v>1269</v>
      </c>
      <c r="L726" s="4"/>
      <c r="M726" s="4"/>
      <c r="N726" s="5">
        <v>683</v>
      </c>
      <c r="O726" s="6">
        <v>2928</v>
      </c>
    </row>
    <row r="727" spans="1:15" ht="11.25" customHeight="1" x14ac:dyDescent="0.2">
      <c r="A727" s="292"/>
      <c r="B727" s="3" t="s">
        <v>14</v>
      </c>
      <c r="C727" s="2" t="s">
        <v>11</v>
      </c>
      <c r="D727" s="5">
        <v>9</v>
      </c>
      <c r="E727" s="5">
        <v>14</v>
      </c>
      <c r="F727" s="4"/>
      <c r="G727" s="4"/>
      <c r="H727" s="5">
        <v>13</v>
      </c>
      <c r="I727" s="5">
        <v>36</v>
      </c>
      <c r="J727" s="6">
        <v>1600</v>
      </c>
      <c r="K727" s="6">
        <v>2489</v>
      </c>
      <c r="L727" s="4"/>
      <c r="M727" s="4"/>
      <c r="N727" s="6">
        <v>2311</v>
      </c>
      <c r="O727" s="6">
        <v>6400</v>
      </c>
    </row>
    <row r="728" spans="1:15" ht="11.25" customHeight="1" x14ac:dyDescent="0.2">
      <c r="A728" s="292"/>
      <c r="B728" s="3" t="s">
        <v>15</v>
      </c>
      <c r="C728" s="2" t="s">
        <v>10</v>
      </c>
      <c r="D728" s="5">
        <v>628</v>
      </c>
      <c r="E728" s="5">
        <v>684</v>
      </c>
      <c r="F728" s="5">
        <v>120</v>
      </c>
      <c r="G728" s="5">
        <v>28</v>
      </c>
      <c r="H728" s="6">
        <v>1132</v>
      </c>
      <c r="I728" s="6">
        <v>2592</v>
      </c>
      <c r="J728" s="6">
        <v>56152</v>
      </c>
      <c r="K728" s="6">
        <v>61159</v>
      </c>
      <c r="L728" s="6">
        <v>10730</v>
      </c>
      <c r="M728" s="6">
        <v>2504</v>
      </c>
      <c r="N728" s="6">
        <v>101216</v>
      </c>
      <c r="O728" s="6">
        <v>231761</v>
      </c>
    </row>
    <row r="729" spans="1:15" ht="11.25" customHeight="1" x14ac:dyDescent="0.2">
      <c r="A729" s="292"/>
      <c r="B729" s="3" t="s">
        <v>16</v>
      </c>
      <c r="C729" s="2" t="s">
        <v>11</v>
      </c>
      <c r="D729" s="5">
        <v>368</v>
      </c>
      <c r="E729" s="5">
        <v>366</v>
      </c>
      <c r="F729" s="5">
        <v>51</v>
      </c>
      <c r="G729" s="5">
        <v>9</v>
      </c>
      <c r="H729" s="5">
        <v>601</v>
      </c>
      <c r="I729" s="6">
        <v>1395</v>
      </c>
      <c r="J729" s="6">
        <v>65683</v>
      </c>
      <c r="K729" s="6">
        <v>65326</v>
      </c>
      <c r="L729" s="6">
        <v>9103</v>
      </c>
      <c r="M729" s="6">
        <v>1606</v>
      </c>
      <c r="N729" s="6">
        <v>107271</v>
      </c>
      <c r="O729" s="6">
        <v>248989</v>
      </c>
    </row>
    <row r="730" spans="1:15" ht="11.25" customHeight="1" x14ac:dyDescent="0.2">
      <c r="A730" s="292"/>
      <c r="B730" s="3" t="s">
        <v>17</v>
      </c>
      <c r="C730" s="2" t="s">
        <v>10</v>
      </c>
      <c r="D730" s="5">
        <v>112</v>
      </c>
      <c r="E730" s="5">
        <v>131</v>
      </c>
      <c r="F730" s="5">
        <v>18</v>
      </c>
      <c r="G730" s="5">
        <v>6</v>
      </c>
      <c r="H730" s="5">
        <v>294</v>
      </c>
      <c r="I730" s="5">
        <v>561</v>
      </c>
      <c r="J730" s="6">
        <v>17905</v>
      </c>
      <c r="K730" s="6">
        <v>20943</v>
      </c>
      <c r="L730" s="6">
        <v>2878</v>
      </c>
      <c r="M730" s="5">
        <v>959</v>
      </c>
      <c r="N730" s="6">
        <v>47002</v>
      </c>
      <c r="O730" s="6">
        <v>89687</v>
      </c>
    </row>
    <row r="731" spans="1:15" ht="11.25" customHeight="1" x14ac:dyDescent="0.2">
      <c r="A731" s="292"/>
      <c r="B731" s="3" t="s">
        <v>18</v>
      </c>
      <c r="C731" s="2" t="s">
        <v>11</v>
      </c>
      <c r="D731" s="5">
        <v>240</v>
      </c>
      <c r="E731" s="5">
        <v>293</v>
      </c>
      <c r="F731" s="5">
        <v>40</v>
      </c>
      <c r="G731" s="5">
        <v>14</v>
      </c>
      <c r="H731" s="5">
        <v>503</v>
      </c>
      <c r="I731" s="6">
        <v>1090</v>
      </c>
      <c r="J731" s="6">
        <v>47513</v>
      </c>
      <c r="K731" s="6">
        <v>58006</v>
      </c>
      <c r="L731" s="6">
        <v>7919</v>
      </c>
      <c r="M731" s="6">
        <v>2772</v>
      </c>
      <c r="N731" s="6">
        <v>99580</v>
      </c>
      <c r="O731" s="6">
        <v>215790</v>
      </c>
    </row>
    <row r="732" spans="1:15" ht="11.25" customHeight="1" x14ac:dyDescent="0.2">
      <c r="A732" s="293"/>
      <c r="B732" s="290" t="s">
        <v>7</v>
      </c>
      <c r="C732" s="290"/>
      <c r="D732" s="6">
        <v>1367</v>
      </c>
      <c r="E732" s="6">
        <v>1501</v>
      </c>
      <c r="F732" s="5">
        <v>229</v>
      </c>
      <c r="G732" s="5">
        <v>57</v>
      </c>
      <c r="H732" s="6">
        <v>2550</v>
      </c>
      <c r="I732" s="10">
        <v>5704</v>
      </c>
      <c r="J732" s="6">
        <v>189829</v>
      </c>
      <c r="K732" s="6">
        <v>209192</v>
      </c>
      <c r="L732" s="6">
        <v>30630</v>
      </c>
      <c r="M732" s="6">
        <v>7841</v>
      </c>
      <c r="N732" s="6">
        <v>358063</v>
      </c>
      <c r="O732" s="12">
        <v>795555</v>
      </c>
    </row>
    <row r="733" spans="1:15" ht="11.25" customHeight="1" x14ac:dyDescent="0.2">
      <c r="A733" s="291" t="s">
        <v>74</v>
      </c>
      <c r="B733" s="3" t="s">
        <v>9</v>
      </c>
      <c r="C733" s="2" t="s">
        <v>10</v>
      </c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1.25" customHeight="1" x14ac:dyDescent="0.2">
      <c r="A734" s="292"/>
      <c r="B734" s="3" t="s">
        <v>9</v>
      </c>
      <c r="C734" s="2" t="s">
        <v>11</v>
      </c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1.25" customHeight="1" x14ac:dyDescent="0.2">
      <c r="A735" s="292"/>
      <c r="B735" s="3" t="s">
        <v>12</v>
      </c>
      <c r="C735" s="2" t="s">
        <v>10</v>
      </c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1.25" customHeight="1" x14ac:dyDescent="0.2">
      <c r="A736" s="292"/>
      <c r="B736" s="3" t="s">
        <v>12</v>
      </c>
      <c r="C736" s="2" t="s">
        <v>11</v>
      </c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1.25" customHeight="1" x14ac:dyDescent="0.2">
      <c r="A737" s="292"/>
      <c r="B737" s="3" t="s">
        <v>13</v>
      </c>
      <c r="C737" s="2" t="s">
        <v>10</v>
      </c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1.25" customHeight="1" x14ac:dyDescent="0.2">
      <c r="A738" s="292"/>
      <c r="B738" s="3" t="s">
        <v>13</v>
      </c>
      <c r="C738" s="2" t="s">
        <v>11</v>
      </c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1.25" customHeight="1" x14ac:dyDescent="0.2">
      <c r="A739" s="292"/>
      <c r="B739" s="3" t="s">
        <v>14</v>
      </c>
      <c r="C739" s="2" t="s">
        <v>10</v>
      </c>
      <c r="D739" s="4"/>
      <c r="E739" s="4"/>
      <c r="F739" s="5">
        <v>3</v>
      </c>
      <c r="G739" s="4"/>
      <c r="H739" s="5">
        <v>6</v>
      </c>
      <c r="I739" s="5">
        <v>9</v>
      </c>
      <c r="J739" s="4"/>
      <c r="K739" s="4"/>
      <c r="L739" s="5">
        <v>293</v>
      </c>
      <c r="M739" s="4"/>
      <c r="N739" s="5">
        <v>586</v>
      </c>
      <c r="O739" s="5">
        <v>879</v>
      </c>
    </row>
    <row r="740" spans="1:15" ht="11.25" customHeight="1" x14ac:dyDescent="0.2">
      <c r="A740" s="292"/>
      <c r="B740" s="3" t="s">
        <v>14</v>
      </c>
      <c r="C740" s="2" t="s">
        <v>11</v>
      </c>
      <c r="D740" s="4"/>
      <c r="E740" s="4"/>
      <c r="F740" s="5">
        <v>7</v>
      </c>
      <c r="G740" s="4"/>
      <c r="H740" s="5">
        <v>7</v>
      </c>
      <c r="I740" s="5">
        <v>14</v>
      </c>
      <c r="J740" s="4"/>
      <c r="K740" s="4"/>
      <c r="L740" s="6">
        <v>1244</v>
      </c>
      <c r="M740" s="4"/>
      <c r="N740" s="6">
        <v>1244</v>
      </c>
      <c r="O740" s="6">
        <v>2488</v>
      </c>
    </row>
    <row r="741" spans="1:15" ht="11.25" customHeight="1" x14ac:dyDescent="0.2">
      <c r="A741" s="292"/>
      <c r="B741" s="3" t="s">
        <v>15</v>
      </c>
      <c r="C741" s="2" t="s">
        <v>10</v>
      </c>
      <c r="D741" s="5">
        <v>2</v>
      </c>
      <c r="E741" s="5">
        <v>7</v>
      </c>
      <c r="F741" s="5">
        <v>715</v>
      </c>
      <c r="G741" s="5">
        <v>13</v>
      </c>
      <c r="H741" s="5">
        <v>830</v>
      </c>
      <c r="I741" s="6">
        <v>1567</v>
      </c>
      <c r="J741" s="5">
        <v>179</v>
      </c>
      <c r="K741" s="5">
        <v>626</v>
      </c>
      <c r="L741" s="6">
        <v>63931</v>
      </c>
      <c r="M741" s="6">
        <v>1162</v>
      </c>
      <c r="N741" s="6">
        <v>74213</v>
      </c>
      <c r="O741" s="6">
        <v>140111</v>
      </c>
    </row>
    <row r="742" spans="1:15" ht="11.25" customHeight="1" x14ac:dyDescent="0.2">
      <c r="A742" s="292"/>
      <c r="B742" s="3" t="s">
        <v>16</v>
      </c>
      <c r="C742" s="2" t="s">
        <v>11</v>
      </c>
      <c r="D742" s="5">
        <v>5</v>
      </c>
      <c r="E742" s="5">
        <v>4</v>
      </c>
      <c r="F742" s="5">
        <v>390</v>
      </c>
      <c r="G742" s="5">
        <v>5</v>
      </c>
      <c r="H742" s="5">
        <v>348</v>
      </c>
      <c r="I742" s="5">
        <v>752</v>
      </c>
      <c r="J742" s="5">
        <v>892</v>
      </c>
      <c r="K742" s="5">
        <v>714</v>
      </c>
      <c r="L742" s="6">
        <v>69610</v>
      </c>
      <c r="M742" s="5">
        <v>892</v>
      </c>
      <c r="N742" s="6">
        <v>62114</v>
      </c>
      <c r="O742" s="6">
        <v>134222</v>
      </c>
    </row>
    <row r="743" spans="1:15" ht="11.25" customHeight="1" x14ac:dyDescent="0.2">
      <c r="A743" s="292"/>
      <c r="B743" s="3" t="s">
        <v>17</v>
      </c>
      <c r="C743" s="2" t="s">
        <v>10</v>
      </c>
      <c r="D743" s="4"/>
      <c r="E743" s="4"/>
      <c r="F743" s="5">
        <v>165</v>
      </c>
      <c r="G743" s="4"/>
      <c r="H743" s="5">
        <v>354</v>
      </c>
      <c r="I743" s="5">
        <v>519</v>
      </c>
      <c r="J743" s="4"/>
      <c r="K743" s="4"/>
      <c r="L743" s="6">
        <v>26378</v>
      </c>
      <c r="M743" s="4"/>
      <c r="N743" s="6">
        <v>56594</v>
      </c>
      <c r="O743" s="6">
        <v>82972</v>
      </c>
    </row>
    <row r="744" spans="1:15" ht="11.25" customHeight="1" x14ac:dyDescent="0.2">
      <c r="A744" s="292"/>
      <c r="B744" s="3" t="s">
        <v>18</v>
      </c>
      <c r="C744" s="2" t="s">
        <v>11</v>
      </c>
      <c r="D744" s="4"/>
      <c r="E744" s="5">
        <v>1</v>
      </c>
      <c r="F744" s="5">
        <v>261</v>
      </c>
      <c r="G744" s="5">
        <v>5</v>
      </c>
      <c r="H744" s="5">
        <v>647</v>
      </c>
      <c r="I744" s="5">
        <v>914</v>
      </c>
      <c r="J744" s="4"/>
      <c r="K744" s="5">
        <v>198</v>
      </c>
      <c r="L744" s="6">
        <v>51671</v>
      </c>
      <c r="M744" s="5">
        <v>990</v>
      </c>
      <c r="N744" s="6">
        <v>128087</v>
      </c>
      <c r="O744" s="6">
        <v>180946</v>
      </c>
    </row>
    <row r="745" spans="1:15" ht="11.25" customHeight="1" x14ac:dyDescent="0.2">
      <c r="A745" s="293"/>
      <c r="B745" s="290" t="s">
        <v>7</v>
      </c>
      <c r="C745" s="290"/>
      <c r="D745" s="5">
        <v>7</v>
      </c>
      <c r="E745" s="5">
        <v>12</v>
      </c>
      <c r="F745" s="6">
        <v>1541</v>
      </c>
      <c r="G745" s="5">
        <v>23</v>
      </c>
      <c r="H745" s="6">
        <v>2192</v>
      </c>
      <c r="I745" s="10">
        <v>3775</v>
      </c>
      <c r="J745" s="6">
        <v>1071</v>
      </c>
      <c r="K745" s="6">
        <v>1538</v>
      </c>
      <c r="L745" s="6">
        <v>213127</v>
      </c>
      <c r="M745" s="6">
        <v>3044</v>
      </c>
      <c r="N745" s="6">
        <v>322838</v>
      </c>
      <c r="O745" s="12">
        <v>541618</v>
      </c>
    </row>
    <row r="746" spans="1:15" ht="11.25" customHeight="1" x14ac:dyDescent="0.2">
      <c r="A746" s="291" t="s">
        <v>75</v>
      </c>
      <c r="B746" s="3" t="s">
        <v>9</v>
      </c>
      <c r="C746" s="2" t="s">
        <v>10</v>
      </c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1.25" customHeight="1" x14ac:dyDescent="0.2">
      <c r="A747" s="292"/>
      <c r="B747" s="3" t="s">
        <v>9</v>
      </c>
      <c r="C747" s="2" t="s">
        <v>11</v>
      </c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1.25" customHeight="1" x14ac:dyDescent="0.2">
      <c r="A748" s="292"/>
      <c r="B748" s="3" t="s">
        <v>12</v>
      </c>
      <c r="C748" s="2" t="s">
        <v>10</v>
      </c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1.25" customHeight="1" x14ac:dyDescent="0.2">
      <c r="A749" s="292"/>
      <c r="B749" s="3" t="s">
        <v>12</v>
      </c>
      <c r="C749" s="2" t="s">
        <v>11</v>
      </c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1.25" customHeight="1" x14ac:dyDescent="0.2">
      <c r="A750" s="292"/>
      <c r="B750" s="3" t="s">
        <v>13</v>
      </c>
      <c r="C750" s="2" t="s">
        <v>10</v>
      </c>
      <c r="D750" s="5">
        <v>14</v>
      </c>
      <c r="E750" s="5">
        <v>6</v>
      </c>
      <c r="F750" s="5">
        <v>5</v>
      </c>
      <c r="G750" s="5">
        <v>5</v>
      </c>
      <c r="H750" s="5">
        <v>2</v>
      </c>
      <c r="I750" s="5">
        <v>32</v>
      </c>
      <c r="J750" s="6">
        <v>3978</v>
      </c>
      <c r="K750" s="6">
        <v>1705</v>
      </c>
      <c r="L750" s="6">
        <v>1421</v>
      </c>
      <c r="M750" s="6">
        <v>1421</v>
      </c>
      <c r="N750" s="5">
        <v>568</v>
      </c>
      <c r="O750" s="6">
        <v>9093</v>
      </c>
    </row>
    <row r="751" spans="1:15" ht="11.25" customHeight="1" x14ac:dyDescent="0.2">
      <c r="A751" s="292"/>
      <c r="B751" s="3" t="s">
        <v>13</v>
      </c>
      <c r="C751" s="2" t="s">
        <v>11</v>
      </c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1.25" customHeight="1" x14ac:dyDescent="0.2">
      <c r="A752" s="292"/>
      <c r="B752" s="3" t="s">
        <v>14</v>
      </c>
      <c r="C752" s="2" t="s">
        <v>10</v>
      </c>
      <c r="D752" s="5">
        <v>6</v>
      </c>
      <c r="E752" s="5">
        <v>3</v>
      </c>
      <c r="F752" s="5">
        <v>3</v>
      </c>
      <c r="G752" s="4"/>
      <c r="H752" s="5">
        <v>2</v>
      </c>
      <c r="I752" s="5">
        <v>14</v>
      </c>
      <c r="J752" s="5">
        <v>586</v>
      </c>
      <c r="K752" s="5">
        <v>293</v>
      </c>
      <c r="L752" s="5">
        <v>293</v>
      </c>
      <c r="M752" s="4"/>
      <c r="N752" s="5">
        <v>195</v>
      </c>
      <c r="O752" s="6">
        <v>1367</v>
      </c>
    </row>
    <row r="753" spans="1:15" ht="11.25" customHeight="1" x14ac:dyDescent="0.2">
      <c r="A753" s="292"/>
      <c r="B753" s="3" t="s">
        <v>14</v>
      </c>
      <c r="C753" s="2" t="s">
        <v>11</v>
      </c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1.25" customHeight="1" x14ac:dyDescent="0.2">
      <c r="A754" s="292"/>
      <c r="B754" s="3" t="s">
        <v>15</v>
      </c>
      <c r="C754" s="2" t="s">
        <v>10</v>
      </c>
      <c r="D754" s="5">
        <v>102</v>
      </c>
      <c r="E754" s="5">
        <v>35</v>
      </c>
      <c r="F754" s="5">
        <v>28</v>
      </c>
      <c r="G754" s="5">
        <v>17</v>
      </c>
      <c r="H754" s="5">
        <v>8</v>
      </c>
      <c r="I754" s="5">
        <v>190</v>
      </c>
      <c r="J754" s="6">
        <v>9120</v>
      </c>
      <c r="K754" s="6">
        <v>3129</v>
      </c>
      <c r="L754" s="6">
        <v>2504</v>
      </c>
      <c r="M754" s="6">
        <v>1520</v>
      </c>
      <c r="N754" s="5">
        <v>715</v>
      </c>
      <c r="O754" s="6">
        <v>16988</v>
      </c>
    </row>
    <row r="755" spans="1:15" ht="11.25" customHeight="1" x14ac:dyDescent="0.2">
      <c r="A755" s="292"/>
      <c r="B755" s="3" t="s">
        <v>16</v>
      </c>
      <c r="C755" s="2" t="s">
        <v>11</v>
      </c>
      <c r="D755" s="5">
        <v>20</v>
      </c>
      <c r="E755" s="5">
        <v>5</v>
      </c>
      <c r="F755" s="5">
        <v>9</v>
      </c>
      <c r="G755" s="5">
        <v>1</v>
      </c>
      <c r="H755" s="5">
        <v>1</v>
      </c>
      <c r="I755" s="5">
        <v>36</v>
      </c>
      <c r="J755" s="6">
        <v>3570</v>
      </c>
      <c r="K755" s="5">
        <v>892</v>
      </c>
      <c r="L755" s="6">
        <v>1606</v>
      </c>
      <c r="M755" s="5">
        <v>178</v>
      </c>
      <c r="N755" s="5">
        <v>178</v>
      </c>
      <c r="O755" s="6">
        <v>6424</v>
      </c>
    </row>
    <row r="756" spans="1:15" ht="11.25" customHeight="1" x14ac:dyDescent="0.2">
      <c r="A756" s="292"/>
      <c r="B756" s="3" t="s">
        <v>17</v>
      </c>
      <c r="C756" s="2" t="s">
        <v>10</v>
      </c>
      <c r="D756" s="5">
        <v>114</v>
      </c>
      <c r="E756" s="5">
        <v>30</v>
      </c>
      <c r="F756" s="5">
        <v>20</v>
      </c>
      <c r="G756" s="5">
        <v>22</v>
      </c>
      <c r="H756" s="5">
        <v>4</v>
      </c>
      <c r="I756" s="5">
        <v>190</v>
      </c>
      <c r="J756" s="6">
        <v>18225</v>
      </c>
      <c r="K756" s="6">
        <v>4796</v>
      </c>
      <c r="L756" s="6">
        <v>3197</v>
      </c>
      <c r="M756" s="6">
        <v>3517</v>
      </c>
      <c r="N756" s="5">
        <v>639</v>
      </c>
      <c r="O756" s="6">
        <v>30374</v>
      </c>
    </row>
    <row r="757" spans="1:15" ht="11.25" customHeight="1" x14ac:dyDescent="0.2">
      <c r="A757" s="292"/>
      <c r="B757" s="3" t="s">
        <v>18</v>
      </c>
      <c r="C757" s="2" t="s">
        <v>11</v>
      </c>
      <c r="D757" s="5">
        <v>25</v>
      </c>
      <c r="E757" s="5">
        <v>10</v>
      </c>
      <c r="F757" s="5">
        <v>13</v>
      </c>
      <c r="G757" s="5">
        <v>2</v>
      </c>
      <c r="H757" s="5">
        <v>3</v>
      </c>
      <c r="I757" s="5">
        <v>53</v>
      </c>
      <c r="J757" s="6">
        <v>4949</v>
      </c>
      <c r="K757" s="6">
        <v>1980</v>
      </c>
      <c r="L757" s="6">
        <v>2574</v>
      </c>
      <c r="M757" s="5">
        <v>396</v>
      </c>
      <c r="N757" s="5">
        <v>594</v>
      </c>
      <c r="O757" s="6">
        <v>10493</v>
      </c>
    </row>
    <row r="758" spans="1:15" ht="11.25" customHeight="1" x14ac:dyDescent="0.2">
      <c r="A758" s="293"/>
      <c r="B758" s="290" t="s">
        <v>7</v>
      </c>
      <c r="C758" s="290"/>
      <c r="D758" s="5">
        <v>281</v>
      </c>
      <c r="E758" s="5">
        <v>89</v>
      </c>
      <c r="F758" s="5">
        <v>78</v>
      </c>
      <c r="G758" s="5">
        <v>47</v>
      </c>
      <c r="H758" s="5">
        <v>20</v>
      </c>
      <c r="I758" s="11">
        <v>515</v>
      </c>
      <c r="J758" s="6">
        <v>40428</v>
      </c>
      <c r="K758" s="6">
        <v>12795</v>
      </c>
      <c r="L758" s="6">
        <v>11595</v>
      </c>
      <c r="M758" s="6">
        <v>7032</v>
      </c>
      <c r="N758" s="6">
        <v>2889</v>
      </c>
      <c r="O758" s="12">
        <v>74739</v>
      </c>
    </row>
    <row r="759" spans="1:15" ht="11.25" customHeight="1" x14ac:dyDescent="0.2">
      <c r="A759" s="291" t="s">
        <v>76</v>
      </c>
      <c r="B759" s="3" t="s">
        <v>9</v>
      </c>
      <c r="C759" s="2" t="s">
        <v>10</v>
      </c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1.25" customHeight="1" x14ac:dyDescent="0.2">
      <c r="A760" s="292"/>
      <c r="B760" s="3" t="s">
        <v>9</v>
      </c>
      <c r="C760" s="2" t="s">
        <v>11</v>
      </c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1.25" customHeight="1" x14ac:dyDescent="0.2">
      <c r="A761" s="292"/>
      <c r="B761" s="3" t="s">
        <v>12</v>
      </c>
      <c r="C761" s="2" t="s">
        <v>10</v>
      </c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1.25" customHeight="1" x14ac:dyDescent="0.2">
      <c r="A762" s="292"/>
      <c r="B762" s="3" t="s">
        <v>12</v>
      </c>
      <c r="C762" s="2" t="s">
        <v>11</v>
      </c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1.25" customHeight="1" x14ac:dyDescent="0.2">
      <c r="A763" s="292"/>
      <c r="B763" s="3" t="s">
        <v>13</v>
      </c>
      <c r="C763" s="2" t="s">
        <v>10</v>
      </c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1.25" customHeight="1" x14ac:dyDescent="0.2">
      <c r="A764" s="292"/>
      <c r="B764" s="3" t="s">
        <v>13</v>
      </c>
      <c r="C764" s="2" t="s">
        <v>11</v>
      </c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1.25" customHeight="1" x14ac:dyDescent="0.2">
      <c r="A765" s="292"/>
      <c r="B765" s="3" t="s">
        <v>14</v>
      </c>
      <c r="C765" s="2" t="s">
        <v>10</v>
      </c>
      <c r="D765" s="5">
        <v>1</v>
      </c>
      <c r="E765" s="5">
        <v>5</v>
      </c>
      <c r="F765" s="5">
        <v>34</v>
      </c>
      <c r="G765" s="5">
        <v>2</v>
      </c>
      <c r="H765" s="5">
        <v>1</v>
      </c>
      <c r="I765" s="5">
        <v>43</v>
      </c>
      <c r="J765" s="5">
        <v>98</v>
      </c>
      <c r="K765" s="5">
        <v>488</v>
      </c>
      <c r="L765" s="6">
        <v>3319</v>
      </c>
      <c r="M765" s="5">
        <v>195</v>
      </c>
      <c r="N765" s="5">
        <v>98</v>
      </c>
      <c r="O765" s="6">
        <v>4198</v>
      </c>
    </row>
    <row r="766" spans="1:15" ht="11.25" customHeight="1" x14ac:dyDescent="0.2">
      <c r="A766" s="292"/>
      <c r="B766" s="3" t="s">
        <v>14</v>
      </c>
      <c r="C766" s="2" t="s">
        <v>11</v>
      </c>
      <c r="D766" s="5">
        <v>1</v>
      </c>
      <c r="E766" s="5">
        <v>3</v>
      </c>
      <c r="F766" s="5">
        <v>1</v>
      </c>
      <c r="G766" s="5">
        <v>1</v>
      </c>
      <c r="H766" s="4"/>
      <c r="I766" s="5">
        <v>6</v>
      </c>
      <c r="J766" s="5">
        <v>178</v>
      </c>
      <c r="K766" s="5">
        <v>533</v>
      </c>
      <c r="L766" s="5">
        <v>178</v>
      </c>
      <c r="M766" s="5">
        <v>178</v>
      </c>
      <c r="N766" s="4"/>
      <c r="O766" s="6">
        <v>1067</v>
      </c>
    </row>
    <row r="767" spans="1:15" ht="11.25" customHeight="1" x14ac:dyDescent="0.2">
      <c r="A767" s="292"/>
      <c r="B767" s="3" t="s">
        <v>15</v>
      </c>
      <c r="C767" s="2" t="s">
        <v>10</v>
      </c>
      <c r="D767" s="5">
        <v>366</v>
      </c>
      <c r="E767" s="6">
        <v>1303</v>
      </c>
      <c r="F767" s="6">
        <v>2916</v>
      </c>
      <c r="G767" s="5">
        <v>368</v>
      </c>
      <c r="H767" s="5">
        <v>56</v>
      </c>
      <c r="I767" s="6">
        <v>5009</v>
      </c>
      <c r="J767" s="6">
        <v>32725</v>
      </c>
      <c r="K767" s="6">
        <v>116506</v>
      </c>
      <c r="L767" s="6">
        <v>260729</v>
      </c>
      <c r="M767" s="6">
        <v>32904</v>
      </c>
      <c r="N767" s="6">
        <v>5007</v>
      </c>
      <c r="O767" s="6">
        <v>447871</v>
      </c>
    </row>
    <row r="768" spans="1:15" ht="11.25" customHeight="1" x14ac:dyDescent="0.2">
      <c r="A768" s="292"/>
      <c r="B768" s="3" t="s">
        <v>16</v>
      </c>
      <c r="C768" s="2" t="s">
        <v>11</v>
      </c>
      <c r="D768" s="5">
        <v>283</v>
      </c>
      <c r="E768" s="5">
        <v>184</v>
      </c>
      <c r="F768" s="5">
        <v>157</v>
      </c>
      <c r="G768" s="5">
        <v>48</v>
      </c>
      <c r="H768" s="5">
        <v>83</v>
      </c>
      <c r="I768" s="5">
        <v>755</v>
      </c>
      <c r="J768" s="6">
        <v>50512</v>
      </c>
      <c r="K768" s="6">
        <v>32842</v>
      </c>
      <c r="L768" s="6">
        <v>28022</v>
      </c>
      <c r="M768" s="6">
        <v>8567</v>
      </c>
      <c r="N768" s="6">
        <v>14814</v>
      </c>
      <c r="O768" s="6">
        <v>134757</v>
      </c>
    </row>
    <row r="769" spans="1:15" ht="11.25" customHeight="1" x14ac:dyDescent="0.2">
      <c r="A769" s="292"/>
      <c r="B769" s="3" t="s">
        <v>17</v>
      </c>
      <c r="C769" s="2" t="s">
        <v>10</v>
      </c>
      <c r="D769" s="5">
        <v>37</v>
      </c>
      <c r="E769" s="5">
        <v>42</v>
      </c>
      <c r="F769" s="5">
        <v>127</v>
      </c>
      <c r="G769" s="5">
        <v>13</v>
      </c>
      <c r="H769" s="5">
        <v>3</v>
      </c>
      <c r="I769" s="5">
        <v>222</v>
      </c>
      <c r="J769" s="6">
        <v>5915</v>
      </c>
      <c r="K769" s="6">
        <v>6715</v>
      </c>
      <c r="L769" s="6">
        <v>20303</v>
      </c>
      <c r="M769" s="6">
        <v>2078</v>
      </c>
      <c r="N769" s="5">
        <v>480</v>
      </c>
      <c r="O769" s="6">
        <v>35491</v>
      </c>
    </row>
    <row r="770" spans="1:15" ht="11.25" customHeight="1" x14ac:dyDescent="0.2">
      <c r="A770" s="292"/>
      <c r="B770" s="3" t="s">
        <v>18</v>
      </c>
      <c r="C770" s="2" t="s">
        <v>11</v>
      </c>
      <c r="D770" s="5">
        <v>96</v>
      </c>
      <c r="E770" s="5">
        <v>44</v>
      </c>
      <c r="F770" s="5">
        <v>76</v>
      </c>
      <c r="G770" s="5">
        <v>14</v>
      </c>
      <c r="H770" s="5">
        <v>9</v>
      </c>
      <c r="I770" s="5">
        <v>239</v>
      </c>
      <c r="J770" s="6">
        <v>19005</v>
      </c>
      <c r="K770" s="6">
        <v>8711</v>
      </c>
      <c r="L770" s="6">
        <v>15046</v>
      </c>
      <c r="M770" s="6">
        <v>2772</v>
      </c>
      <c r="N770" s="6">
        <v>1782</v>
      </c>
      <c r="O770" s="6">
        <v>47316</v>
      </c>
    </row>
    <row r="771" spans="1:15" ht="11.25" customHeight="1" x14ac:dyDescent="0.2">
      <c r="A771" s="293"/>
      <c r="B771" s="290" t="s">
        <v>7</v>
      </c>
      <c r="C771" s="290"/>
      <c r="D771" s="5">
        <v>784</v>
      </c>
      <c r="E771" s="6">
        <v>1581</v>
      </c>
      <c r="F771" s="6">
        <v>3311</v>
      </c>
      <c r="G771" s="5">
        <v>446</v>
      </c>
      <c r="H771" s="5">
        <v>152</v>
      </c>
      <c r="I771" s="10">
        <v>6274</v>
      </c>
      <c r="J771" s="6">
        <v>108433</v>
      </c>
      <c r="K771" s="6">
        <v>165795</v>
      </c>
      <c r="L771" s="6">
        <v>327597</v>
      </c>
      <c r="M771" s="6">
        <v>46694</v>
      </c>
      <c r="N771" s="6">
        <v>22181</v>
      </c>
      <c r="O771" s="12">
        <v>670700</v>
      </c>
    </row>
    <row r="772" spans="1:15" ht="11.25" customHeight="1" x14ac:dyDescent="0.2">
      <c r="A772" s="291" t="s">
        <v>77</v>
      </c>
      <c r="B772" s="3" t="s">
        <v>9</v>
      </c>
      <c r="C772" s="2" t="s">
        <v>10</v>
      </c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1.25" customHeight="1" x14ac:dyDescent="0.2">
      <c r="A773" s="292"/>
      <c r="B773" s="3" t="s">
        <v>9</v>
      </c>
      <c r="C773" s="2" t="s">
        <v>11</v>
      </c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1.25" customHeight="1" x14ac:dyDescent="0.2">
      <c r="A774" s="292"/>
      <c r="B774" s="3" t="s">
        <v>12</v>
      </c>
      <c r="C774" s="2" t="s">
        <v>10</v>
      </c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1.25" customHeight="1" x14ac:dyDescent="0.2">
      <c r="A775" s="292"/>
      <c r="B775" s="3" t="s">
        <v>12</v>
      </c>
      <c r="C775" s="2" t="s">
        <v>11</v>
      </c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1.25" customHeight="1" x14ac:dyDescent="0.2">
      <c r="A776" s="292"/>
      <c r="B776" s="3" t="s">
        <v>13</v>
      </c>
      <c r="C776" s="2" t="s">
        <v>10</v>
      </c>
      <c r="D776" s="5">
        <v>43</v>
      </c>
      <c r="E776" s="5">
        <v>14</v>
      </c>
      <c r="F776" s="5">
        <v>10</v>
      </c>
      <c r="G776" s="5">
        <v>2</v>
      </c>
      <c r="H776" s="5">
        <v>10</v>
      </c>
      <c r="I776" s="5">
        <v>79</v>
      </c>
      <c r="J776" s="6">
        <v>12217</v>
      </c>
      <c r="K776" s="6">
        <v>3978</v>
      </c>
      <c r="L776" s="6">
        <v>2841</v>
      </c>
      <c r="M776" s="5">
        <v>568</v>
      </c>
      <c r="N776" s="6">
        <v>2841</v>
      </c>
      <c r="O776" s="6">
        <v>22445</v>
      </c>
    </row>
    <row r="777" spans="1:15" ht="11.25" customHeight="1" x14ac:dyDescent="0.2">
      <c r="A777" s="292"/>
      <c r="B777" s="3" t="s">
        <v>13</v>
      </c>
      <c r="C777" s="2" t="s">
        <v>11</v>
      </c>
      <c r="D777" s="5">
        <v>45</v>
      </c>
      <c r="E777" s="5">
        <v>10</v>
      </c>
      <c r="F777" s="5">
        <v>12</v>
      </c>
      <c r="G777" s="5">
        <v>5</v>
      </c>
      <c r="H777" s="5">
        <v>3</v>
      </c>
      <c r="I777" s="5">
        <v>75</v>
      </c>
      <c r="J777" s="6">
        <v>13473</v>
      </c>
      <c r="K777" s="6">
        <v>2994</v>
      </c>
      <c r="L777" s="6">
        <v>3593</v>
      </c>
      <c r="M777" s="6">
        <v>1497</v>
      </c>
      <c r="N777" s="5">
        <v>898</v>
      </c>
      <c r="O777" s="6">
        <v>22455</v>
      </c>
    </row>
    <row r="778" spans="1:15" ht="11.25" customHeight="1" x14ac:dyDescent="0.2">
      <c r="A778" s="292"/>
      <c r="B778" s="3" t="s">
        <v>14</v>
      </c>
      <c r="C778" s="2" t="s">
        <v>10</v>
      </c>
      <c r="D778" s="5">
        <v>3</v>
      </c>
      <c r="E778" s="4"/>
      <c r="F778" s="5">
        <v>1</v>
      </c>
      <c r="G778" s="4"/>
      <c r="H778" s="4"/>
      <c r="I778" s="5">
        <v>4</v>
      </c>
      <c r="J778" s="5">
        <v>293</v>
      </c>
      <c r="K778" s="4"/>
      <c r="L778" s="5">
        <v>98</v>
      </c>
      <c r="M778" s="4"/>
      <c r="N778" s="4"/>
      <c r="O778" s="5">
        <v>391</v>
      </c>
    </row>
    <row r="779" spans="1:15" ht="11.25" customHeight="1" x14ac:dyDescent="0.2">
      <c r="A779" s="292"/>
      <c r="B779" s="3" t="s">
        <v>14</v>
      </c>
      <c r="C779" s="2" t="s">
        <v>11</v>
      </c>
      <c r="D779" s="5">
        <v>3</v>
      </c>
      <c r="E779" s="5">
        <v>1</v>
      </c>
      <c r="F779" s="4"/>
      <c r="G779" s="4"/>
      <c r="H779" s="4"/>
      <c r="I779" s="5">
        <v>4</v>
      </c>
      <c r="J779" s="5">
        <v>533</v>
      </c>
      <c r="K779" s="5">
        <v>178</v>
      </c>
      <c r="L779" s="4"/>
      <c r="M779" s="4"/>
      <c r="N779" s="4"/>
      <c r="O779" s="5">
        <v>711</v>
      </c>
    </row>
    <row r="780" spans="1:15" ht="11.25" customHeight="1" x14ac:dyDescent="0.2">
      <c r="A780" s="292"/>
      <c r="B780" s="3" t="s">
        <v>15</v>
      </c>
      <c r="C780" s="2" t="s">
        <v>10</v>
      </c>
      <c r="D780" s="5">
        <v>434</v>
      </c>
      <c r="E780" s="5">
        <v>127</v>
      </c>
      <c r="F780" s="5">
        <v>123</v>
      </c>
      <c r="G780" s="5">
        <v>61</v>
      </c>
      <c r="H780" s="5">
        <v>31</v>
      </c>
      <c r="I780" s="5">
        <v>776</v>
      </c>
      <c r="J780" s="6">
        <v>38805</v>
      </c>
      <c r="K780" s="6">
        <v>11356</v>
      </c>
      <c r="L780" s="6">
        <v>10998</v>
      </c>
      <c r="M780" s="6">
        <v>5454</v>
      </c>
      <c r="N780" s="6">
        <v>2772</v>
      </c>
      <c r="O780" s="6">
        <v>69385</v>
      </c>
    </row>
    <row r="781" spans="1:15" ht="11.25" customHeight="1" x14ac:dyDescent="0.2">
      <c r="A781" s="292"/>
      <c r="B781" s="3" t="s">
        <v>16</v>
      </c>
      <c r="C781" s="2" t="s">
        <v>11</v>
      </c>
      <c r="D781" s="5">
        <v>231</v>
      </c>
      <c r="E781" s="5">
        <v>73</v>
      </c>
      <c r="F781" s="5">
        <v>97</v>
      </c>
      <c r="G781" s="5">
        <v>38</v>
      </c>
      <c r="H781" s="5">
        <v>23</v>
      </c>
      <c r="I781" s="5">
        <v>462</v>
      </c>
      <c r="J781" s="6">
        <v>41231</v>
      </c>
      <c r="K781" s="6">
        <v>13030</v>
      </c>
      <c r="L781" s="6">
        <v>17313</v>
      </c>
      <c r="M781" s="6">
        <v>6783</v>
      </c>
      <c r="N781" s="6">
        <v>4105</v>
      </c>
      <c r="O781" s="6">
        <v>82462</v>
      </c>
    </row>
    <row r="782" spans="1:15" ht="11.25" customHeight="1" x14ac:dyDescent="0.2">
      <c r="A782" s="292"/>
      <c r="B782" s="3" t="s">
        <v>17</v>
      </c>
      <c r="C782" s="2" t="s">
        <v>10</v>
      </c>
      <c r="D782" s="5">
        <v>342</v>
      </c>
      <c r="E782" s="5">
        <v>77</v>
      </c>
      <c r="F782" s="5">
        <v>87</v>
      </c>
      <c r="G782" s="5">
        <v>31</v>
      </c>
      <c r="H782" s="5">
        <v>15</v>
      </c>
      <c r="I782" s="5">
        <v>552</v>
      </c>
      <c r="J782" s="6">
        <v>54675</v>
      </c>
      <c r="K782" s="6">
        <v>12310</v>
      </c>
      <c r="L782" s="6">
        <v>13909</v>
      </c>
      <c r="M782" s="6">
        <v>4956</v>
      </c>
      <c r="N782" s="6">
        <v>2398</v>
      </c>
      <c r="O782" s="6">
        <v>88248</v>
      </c>
    </row>
    <row r="783" spans="1:15" ht="11.25" customHeight="1" x14ac:dyDescent="0.2">
      <c r="A783" s="292"/>
      <c r="B783" s="3" t="s">
        <v>18</v>
      </c>
      <c r="C783" s="2" t="s">
        <v>11</v>
      </c>
      <c r="D783" s="5">
        <v>303</v>
      </c>
      <c r="E783" s="5">
        <v>63</v>
      </c>
      <c r="F783" s="5">
        <v>95</v>
      </c>
      <c r="G783" s="5">
        <v>30</v>
      </c>
      <c r="H783" s="5">
        <v>22</v>
      </c>
      <c r="I783" s="5">
        <v>513</v>
      </c>
      <c r="J783" s="6">
        <v>59985</v>
      </c>
      <c r="K783" s="6">
        <v>12472</v>
      </c>
      <c r="L783" s="6">
        <v>18807</v>
      </c>
      <c r="M783" s="6">
        <v>5939</v>
      </c>
      <c r="N783" s="6">
        <v>4355</v>
      </c>
      <c r="O783" s="6">
        <v>101558</v>
      </c>
    </row>
    <row r="784" spans="1:15" ht="11.25" customHeight="1" x14ac:dyDescent="0.2">
      <c r="A784" s="293"/>
      <c r="B784" s="290" t="s">
        <v>7</v>
      </c>
      <c r="C784" s="290"/>
      <c r="D784" s="6">
        <v>1404</v>
      </c>
      <c r="E784" s="5">
        <v>365</v>
      </c>
      <c r="F784" s="5">
        <v>425</v>
      </c>
      <c r="G784" s="5">
        <v>167</v>
      </c>
      <c r="H784" s="5">
        <v>104</v>
      </c>
      <c r="I784" s="10">
        <v>2465</v>
      </c>
      <c r="J784" s="6">
        <v>221212</v>
      </c>
      <c r="K784" s="6">
        <v>56318</v>
      </c>
      <c r="L784" s="6">
        <v>67559</v>
      </c>
      <c r="M784" s="6">
        <v>25197</v>
      </c>
      <c r="N784" s="6">
        <v>17369</v>
      </c>
      <c r="O784" s="12">
        <v>387655</v>
      </c>
    </row>
    <row r="785" spans="1:15" ht="11.25" customHeight="1" x14ac:dyDescent="0.2">
      <c r="A785" s="287" t="s">
        <v>78</v>
      </c>
      <c r="B785" s="3" t="s">
        <v>9</v>
      </c>
      <c r="C785" s="2" t="s">
        <v>10</v>
      </c>
      <c r="D785" s="6">
        <v>3537</v>
      </c>
      <c r="E785" s="6">
        <v>1866</v>
      </c>
      <c r="F785" s="6">
        <v>1787</v>
      </c>
      <c r="G785" s="5">
        <v>728</v>
      </c>
      <c r="H785" s="5">
        <v>522</v>
      </c>
      <c r="I785" s="6">
        <v>8440</v>
      </c>
      <c r="J785" s="6">
        <v>1541007</v>
      </c>
      <c r="K785" s="6">
        <v>815769</v>
      </c>
      <c r="L785" s="6">
        <v>784367</v>
      </c>
      <c r="M785" s="6">
        <v>319852</v>
      </c>
      <c r="N785" s="6">
        <v>229370</v>
      </c>
      <c r="O785" s="6">
        <v>3690365</v>
      </c>
    </row>
    <row r="786" spans="1:15" ht="11.25" customHeight="1" x14ac:dyDescent="0.2">
      <c r="A786" s="288"/>
      <c r="B786" s="3" t="s">
        <v>9</v>
      </c>
      <c r="C786" s="2" t="s">
        <v>11</v>
      </c>
      <c r="D786" s="6">
        <v>3450</v>
      </c>
      <c r="E786" s="6">
        <v>1841</v>
      </c>
      <c r="F786" s="6">
        <v>1731</v>
      </c>
      <c r="G786" s="5">
        <v>727</v>
      </c>
      <c r="H786" s="5">
        <v>560</v>
      </c>
      <c r="I786" s="6">
        <v>8309</v>
      </c>
      <c r="J786" s="6">
        <v>1458530</v>
      </c>
      <c r="K786" s="6">
        <v>780102</v>
      </c>
      <c r="L786" s="6">
        <v>736532</v>
      </c>
      <c r="M786" s="6">
        <v>309518</v>
      </c>
      <c r="N786" s="6">
        <v>238395</v>
      </c>
      <c r="O786" s="6">
        <v>3523077</v>
      </c>
    </row>
    <row r="787" spans="1:15" ht="11.25" customHeight="1" x14ac:dyDescent="0.2">
      <c r="A787" s="288"/>
      <c r="B787" s="3" t="s">
        <v>12</v>
      </c>
      <c r="C787" s="2" t="s">
        <v>10</v>
      </c>
      <c r="D787" s="6">
        <v>21008</v>
      </c>
      <c r="E787" s="6">
        <v>12958</v>
      </c>
      <c r="F787" s="6">
        <v>10591</v>
      </c>
      <c r="G787" s="6">
        <v>6478</v>
      </c>
      <c r="H787" s="6">
        <v>5625</v>
      </c>
      <c r="I787" s="6">
        <v>56660</v>
      </c>
      <c r="J787" s="6">
        <v>9109282</v>
      </c>
      <c r="K787" s="6">
        <v>5643745</v>
      </c>
      <c r="L787" s="6">
        <v>4634679</v>
      </c>
      <c r="M787" s="6">
        <v>2834585</v>
      </c>
      <c r="N787" s="6">
        <v>2457062</v>
      </c>
      <c r="O787" s="6">
        <v>24679353</v>
      </c>
    </row>
    <row r="788" spans="1:15" ht="11.25" customHeight="1" x14ac:dyDescent="0.2">
      <c r="A788" s="288"/>
      <c r="B788" s="3" t="s">
        <v>12</v>
      </c>
      <c r="C788" s="2" t="s">
        <v>11</v>
      </c>
      <c r="D788" s="6">
        <v>19688</v>
      </c>
      <c r="E788" s="6">
        <v>12361</v>
      </c>
      <c r="F788" s="6">
        <v>9926</v>
      </c>
      <c r="G788" s="6">
        <v>6174</v>
      </c>
      <c r="H788" s="6">
        <v>5216</v>
      </c>
      <c r="I788" s="6">
        <v>53365</v>
      </c>
      <c r="J788" s="6">
        <v>8322901</v>
      </c>
      <c r="K788" s="6">
        <v>5249523</v>
      </c>
      <c r="L788" s="6">
        <v>4234543</v>
      </c>
      <c r="M788" s="6">
        <v>2636416</v>
      </c>
      <c r="N788" s="6">
        <v>2220228</v>
      </c>
      <c r="O788" s="6">
        <v>22663611</v>
      </c>
    </row>
    <row r="789" spans="1:15" ht="11.25" customHeight="1" x14ac:dyDescent="0.2">
      <c r="A789" s="288"/>
      <c r="B789" s="3" t="s">
        <v>13</v>
      </c>
      <c r="C789" s="2" t="s">
        <v>10</v>
      </c>
      <c r="D789" s="6">
        <v>50534</v>
      </c>
      <c r="E789" s="6">
        <v>34745</v>
      </c>
      <c r="F789" s="6">
        <v>32370</v>
      </c>
      <c r="G789" s="6">
        <v>17312</v>
      </c>
      <c r="H789" s="6">
        <v>20892</v>
      </c>
      <c r="I789" s="6">
        <v>155853</v>
      </c>
      <c r="J789" s="6">
        <v>14390561</v>
      </c>
      <c r="K789" s="6">
        <v>9959040</v>
      </c>
      <c r="L789" s="6">
        <v>9291264</v>
      </c>
      <c r="M789" s="6">
        <v>4985783</v>
      </c>
      <c r="N789" s="6">
        <v>5997544</v>
      </c>
      <c r="O789" s="6">
        <v>44624192</v>
      </c>
    </row>
    <row r="790" spans="1:15" ht="11.25" customHeight="1" x14ac:dyDescent="0.2">
      <c r="A790" s="288"/>
      <c r="B790" s="3" t="s">
        <v>13</v>
      </c>
      <c r="C790" s="2" t="s">
        <v>11</v>
      </c>
      <c r="D790" s="6">
        <v>47989</v>
      </c>
      <c r="E790" s="6">
        <v>32560</v>
      </c>
      <c r="F790" s="6">
        <v>30269</v>
      </c>
      <c r="G790" s="6">
        <v>16359</v>
      </c>
      <c r="H790" s="6">
        <v>19778</v>
      </c>
      <c r="I790" s="6">
        <v>146955</v>
      </c>
      <c r="J790" s="6">
        <v>14398852</v>
      </c>
      <c r="K790" s="6">
        <v>9833854</v>
      </c>
      <c r="L790" s="6">
        <v>9153332</v>
      </c>
      <c r="M790" s="6">
        <v>4968351</v>
      </c>
      <c r="N790" s="6">
        <v>5983350</v>
      </c>
      <c r="O790" s="6">
        <v>44337739</v>
      </c>
    </row>
    <row r="791" spans="1:15" ht="11.25" customHeight="1" x14ac:dyDescent="0.2">
      <c r="A791" s="288"/>
      <c r="B791" s="3" t="s">
        <v>14</v>
      </c>
      <c r="C791" s="2" t="s">
        <v>10</v>
      </c>
      <c r="D791" s="6">
        <v>8514</v>
      </c>
      <c r="E791" s="6">
        <v>6819</v>
      </c>
      <c r="F791" s="6">
        <v>7209</v>
      </c>
      <c r="G791" s="6">
        <v>3209</v>
      </c>
      <c r="H791" s="6">
        <v>3925</v>
      </c>
      <c r="I791" s="6">
        <v>29676</v>
      </c>
      <c r="J791" s="6">
        <v>832794</v>
      </c>
      <c r="K791" s="6">
        <v>671796</v>
      </c>
      <c r="L791" s="6">
        <v>710933</v>
      </c>
      <c r="M791" s="6">
        <v>317634</v>
      </c>
      <c r="N791" s="6">
        <v>386899</v>
      </c>
      <c r="O791" s="6">
        <v>2920056</v>
      </c>
    </row>
    <row r="792" spans="1:15" ht="11.25" customHeight="1" x14ac:dyDescent="0.2">
      <c r="A792" s="288"/>
      <c r="B792" s="3" t="s">
        <v>14</v>
      </c>
      <c r="C792" s="2" t="s">
        <v>11</v>
      </c>
      <c r="D792" s="6">
        <v>8125</v>
      </c>
      <c r="E792" s="6">
        <v>6279</v>
      </c>
      <c r="F792" s="6">
        <v>6787</v>
      </c>
      <c r="G792" s="6">
        <v>2953</v>
      </c>
      <c r="H792" s="6">
        <v>3901</v>
      </c>
      <c r="I792" s="6">
        <v>28045</v>
      </c>
      <c r="J792" s="6">
        <v>1446397</v>
      </c>
      <c r="K792" s="6">
        <v>1124052</v>
      </c>
      <c r="L792" s="6">
        <v>1215900</v>
      </c>
      <c r="M792" s="6">
        <v>530231</v>
      </c>
      <c r="N792" s="6">
        <v>698968</v>
      </c>
      <c r="O792" s="6">
        <v>5015548</v>
      </c>
    </row>
    <row r="793" spans="1:15" ht="11.25" customHeight="1" x14ac:dyDescent="0.2">
      <c r="A793" s="288"/>
      <c r="B793" s="3" t="s">
        <v>15</v>
      </c>
      <c r="C793" s="2" t="s">
        <v>10</v>
      </c>
      <c r="D793" s="6">
        <v>143398</v>
      </c>
      <c r="E793" s="6">
        <v>110366</v>
      </c>
      <c r="F793" s="6">
        <v>118294</v>
      </c>
      <c r="G793" s="6">
        <v>58075</v>
      </c>
      <c r="H793" s="6">
        <v>60658</v>
      </c>
      <c r="I793" s="6">
        <v>490791</v>
      </c>
      <c r="J793" s="6">
        <v>12859077</v>
      </c>
      <c r="K793" s="6">
        <v>9958578</v>
      </c>
      <c r="L793" s="6">
        <v>10692300</v>
      </c>
      <c r="M793" s="6">
        <v>5270404</v>
      </c>
      <c r="N793" s="6">
        <v>5495826</v>
      </c>
      <c r="O793" s="6">
        <v>44276185</v>
      </c>
    </row>
    <row r="794" spans="1:15" ht="11.25" customHeight="1" x14ac:dyDescent="0.2">
      <c r="A794" s="288"/>
      <c r="B794" s="3" t="s">
        <v>16</v>
      </c>
      <c r="C794" s="2" t="s">
        <v>11</v>
      </c>
      <c r="D794" s="6">
        <v>144664</v>
      </c>
      <c r="E794" s="6">
        <v>101928</v>
      </c>
      <c r="F794" s="6">
        <v>109572</v>
      </c>
      <c r="G794" s="6">
        <v>49291</v>
      </c>
      <c r="H794" s="6">
        <v>56185</v>
      </c>
      <c r="I794" s="6">
        <v>461640</v>
      </c>
      <c r="J794" s="6">
        <v>25877235</v>
      </c>
      <c r="K794" s="6">
        <v>18336658</v>
      </c>
      <c r="L794" s="6">
        <v>19737478</v>
      </c>
      <c r="M794" s="6">
        <v>8915834</v>
      </c>
      <c r="N794" s="6">
        <v>10141287</v>
      </c>
      <c r="O794" s="6">
        <v>83008492</v>
      </c>
    </row>
    <row r="795" spans="1:15" ht="11.25" customHeight="1" x14ac:dyDescent="0.2">
      <c r="A795" s="288"/>
      <c r="B795" s="3" t="s">
        <v>17</v>
      </c>
      <c r="C795" s="2" t="s">
        <v>10</v>
      </c>
      <c r="D795" s="6">
        <v>42645</v>
      </c>
      <c r="E795" s="6">
        <v>33393</v>
      </c>
      <c r="F795" s="6">
        <v>34438</v>
      </c>
      <c r="G795" s="6">
        <v>14083</v>
      </c>
      <c r="H795" s="6">
        <v>18961</v>
      </c>
      <c r="I795" s="6">
        <v>143520</v>
      </c>
      <c r="J795" s="6">
        <v>6834898</v>
      </c>
      <c r="K795" s="6">
        <v>5381071</v>
      </c>
      <c r="L795" s="6">
        <v>5576547</v>
      </c>
      <c r="M795" s="6">
        <v>2297865</v>
      </c>
      <c r="N795" s="6">
        <v>3073765</v>
      </c>
      <c r="O795" s="6">
        <v>23164146</v>
      </c>
    </row>
    <row r="796" spans="1:15" ht="11.25" customHeight="1" x14ac:dyDescent="0.2">
      <c r="A796" s="288"/>
      <c r="B796" s="3" t="s">
        <v>18</v>
      </c>
      <c r="C796" s="2" t="s">
        <v>11</v>
      </c>
      <c r="D796" s="6">
        <v>103593</v>
      </c>
      <c r="E796" s="6">
        <v>81174</v>
      </c>
      <c r="F796" s="6">
        <v>82046</v>
      </c>
      <c r="G796" s="6">
        <v>32418</v>
      </c>
      <c r="H796" s="6">
        <v>44477</v>
      </c>
      <c r="I796" s="6">
        <v>343708</v>
      </c>
      <c r="J796" s="6">
        <v>20554710</v>
      </c>
      <c r="K796" s="6">
        <v>16191896</v>
      </c>
      <c r="L796" s="6">
        <v>16427855</v>
      </c>
      <c r="M796" s="6">
        <v>6548205</v>
      </c>
      <c r="N796" s="6">
        <v>8922943</v>
      </c>
      <c r="O796" s="6">
        <v>68645609</v>
      </c>
    </row>
    <row r="797" spans="1:15" s="1" customFormat="1" ht="11.25" customHeight="1" x14ac:dyDescent="0.2">
      <c r="A797" s="289"/>
      <c r="B797" s="290" t="s">
        <v>7</v>
      </c>
      <c r="C797" s="290"/>
      <c r="D797" s="6">
        <v>597145</v>
      </c>
      <c r="E797" s="6">
        <v>436290</v>
      </c>
      <c r="F797" s="6">
        <v>445020</v>
      </c>
      <c r="G797" s="6">
        <v>207807</v>
      </c>
      <c r="H797" s="6">
        <v>240700</v>
      </c>
      <c r="I797" s="10">
        <v>1926962</v>
      </c>
      <c r="J797" s="6">
        <v>117626244</v>
      </c>
      <c r="K797" s="6">
        <v>83946084</v>
      </c>
      <c r="L797" s="6">
        <v>83195730</v>
      </c>
      <c r="M797" s="6">
        <v>39934678</v>
      </c>
      <c r="N797" s="6">
        <v>45845637</v>
      </c>
      <c r="O797" s="12">
        <v>370548373</v>
      </c>
    </row>
  </sheetData>
  <mergeCells count="128">
    <mergeCell ref="L1:O1"/>
    <mergeCell ref="A2:O2"/>
    <mergeCell ref="A3:A4"/>
    <mergeCell ref="B3:C4"/>
    <mergeCell ref="D3:I3"/>
    <mergeCell ref="J3:O3"/>
    <mergeCell ref="A44:A56"/>
    <mergeCell ref="B56:C56"/>
    <mergeCell ref="A57:A69"/>
    <mergeCell ref="B69:C69"/>
    <mergeCell ref="A70:A82"/>
    <mergeCell ref="B82:C82"/>
    <mergeCell ref="A5:A17"/>
    <mergeCell ref="B17:C17"/>
    <mergeCell ref="A18:A30"/>
    <mergeCell ref="B30:C30"/>
    <mergeCell ref="A31:A43"/>
    <mergeCell ref="B43:C43"/>
    <mergeCell ref="A122:A134"/>
    <mergeCell ref="B134:C134"/>
    <mergeCell ref="A135:A147"/>
    <mergeCell ref="B147:C147"/>
    <mergeCell ref="A148:A160"/>
    <mergeCell ref="B160:C160"/>
    <mergeCell ref="A83:A95"/>
    <mergeCell ref="B95:C95"/>
    <mergeCell ref="A96:A108"/>
    <mergeCell ref="B108:C108"/>
    <mergeCell ref="A109:A121"/>
    <mergeCell ref="B121:C121"/>
    <mergeCell ref="A200:A212"/>
    <mergeCell ref="B212:C212"/>
    <mergeCell ref="A213:A225"/>
    <mergeCell ref="B225:C225"/>
    <mergeCell ref="A226:A238"/>
    <mergeCell ref="B238:C238"/>
    <mergeCell ref="A161:A173"/>
    <mergeCell ref="B173:C173"/>
    <mergeCell ref="A174:A186"/>
    <mergeCell ref="B186:C186"/>
    <mergeCell ref="A187:A199"/>
    <mergeCell ref="B199:C199"/>
    <mergeCell ref="A278:A290"/>
    <mergeCell ref="B290:C290"/>
    <mergeCell ref="A291:A303"/>
    <mergeCell ref="B303:C303"/>
    <mergeCell ref="A304:A316"/>
    <mergeCell ref="B316:C316"/>
    <mergeCell ref="A239:A251"/>
    <mergeCell ref="B251:C251"/>
    <mergeCell ref="A252:A264"/>
    <mergeCell ref="B264:C264"/>
    <mergeCell ref="A265:A277"/>
    <mergeCell ref="B277:C277"/>
    <mergeCell ref="A356:A368"/>
    <mergeCell ref="B368:C368"/>
    <mergeCell ref="A369:A381"/>
    <mergeCell ref="B381:C381"/>
    <mergeCell ref="A382:A394"/>
    <mergeCell ref="B394:C394"/>
    <mergeCell ref="A317:A329"/>
    <mergeCell ref="B329:C329"/>
    <mergeCell ref="A330:A342"/>
    <mergeCell ref="B342:C342"/>
    <mergeCell ref="A343:A355"/>
    <mergeCell ref="B355:C355"/>
    <mergeCell ref="A434:A446"/>
    <mergeCell ref="B446:C446"/>
    <mergeCell ref="A447:A459"/>
    <mergeCell ref="B459:C459"/>
    <mergeCell ref="A460:A472"/>
    <mergeCell ref="B472:C472"/>
    <mergeCell ref="A395:A407"/>
    <mergeCell ref="B407:C407"/>
    <mergeCell ref="A408:A420"/>
    <mergeCell ref="B420:C420"/>
    <mergeCell ref="A421:A433"/>
    <mergeCell ref="B433:C433"/>
    <mergeCell ref="A512:A524"/>
    <mergeCell ref="B524:C524"/>
    <mergeCell ref="A525:A537"/>
    <mergeCell ref="B537:C537"/>
    <mergeCell ref="A538:A550"/>
    <mergeCell ref="B550:C550"/>
    <mergeCell ref="A473:A485"/>
    <mergeCell ref="B485:C485"/>
    <mergeCell ref="A486:A498"/>
    <mergeCell ref="B498:C498"/>
    <mergeCell ref="A499:A511"/>
    <mergeCell ref="B511:C511"/>
    <mergeCell ref="A590:A602"/>
    <mergeCell ref="B602:C602"/>
    <mergeCell ref="A603:A615"/>
    <mergeCell ref="B615:C615"/>
    <mergeCell ref="A616:A628"/>
    <mergeCell ref="B628:C628"/>
    <mergeCell ref="A551:A563"/>
    <mergeCell ref="B563:C563"/>
    <mergeCell ref="A564:A576"/>
    <mergeCell ref="B576:C576"/>
    <mergeCell ref="A577:A589"/>
    <mergeCell ref="B589:C589"/>
    <mergeCell ref="A668:A680"/>
    <mergeCell ref="B680:C680"/>
    <mergeCell ref="A681:A693"/>
    <mergeCell ref="B693:C693"/>
    <mergeCell ref="A694:A706"/>
    <mergeCell ref="B706:C706"/>
    <mergeCell ref="A629:A641"/>
    <mergeCell ref="B641:C641"/>
    <mergeCell ref="A642:A654"/>
    <mergeCell ref="B654:C654"/>
    <mergeCell ref="A655:A667"/>
    <mergeCell ref="B667:C667"/>
    <mergeCell ref="A785:A797"/>
    <mergeCell ref="B797:C797"/>
    <mergeCell ref="A746:A758"/>
    <mergeCell ref="B758:C758"/>
    <mergeCell ref="A759:A771"/>
    <mergeCell ref="B771:C771"/>
    <mergeCell ref="A772:A784"/>
    <mergeCell ref="B784:C784"/>
    <mergeCell ref="A707:A719"/>
    <mergeCell ref="B719:C719"/>
    <mergeCell ref="A720:A732"/>
    <mergeCell ref="B732:C732"/>
    <mergeCell ref="A733:A745"/>
    <mergeCell ref="B745:C745"/>
  </mergeCells>
  <pageMargins left="0.75" right="0.75" top="1" bottom="1" header="0.5" footer="0.5"/>
  <pageSetup paperSize="9" scale="64" orientation="portrait" verticalDpi="0" r:id="rId1"/>
  <rowBreaks count="8" manualBreakCount="8">
    <brk id="95" max="16383" man="1"/>
    <brk id="199" max="16383" man="1"/>
    <brk id="303" max="16383" man="1"/>
    <brk id="407" max="16383" man="1"/>
    <brk id="511" max="16383" man="1"/>
    <brk id="615" max="16383" man="1"/>
    <brk id="719" max="16383" man="1"/>
    <brk id="79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7"/>
  <sheetViews>
    <sheetView tabSelected="1" view="pageBreakPreview" zoomScaleNormal="100" zoomScaleSheetLayoutView="100" workbookViewId="0">
      <pane xSplit="2" ySplit="4" topLeftCell="H5" activePane="bottomRight" state="frozen"/>
      <selection pane="topRight" activeCell="C1" sqref="C1"/>
      <selection pane="bottomLeft" activeCell="A5" sqref="A5"/>
      <selection pane="bottomRight" activeCell="K5" sqref="K5"/>
    </sheetView>
  </sheetViews>
  <sheetFormatPr defaultRowHeight="12.75" x14ac:dyDescent="0.2"/>
  <cols>
    <col min="1" max="1" width="9" customWidth="1"/>
    <col min="2" max="2" width="31.83203125" customWidth="1"/>
    <col min="3" max="5" width="14.33203125" bestFit="1" customWidth="1"/>
    <col min="6" max="6" width="13.5" bestFit="1" customWidth="1"/>
    <col min="7" max="7" width="14" bestFit="1" customWidth="1"/>
    <col min="8" max="8" width="13.1640625" customWidth="1"/>
    <col min="9" max="9" width="16.1640625" customWidth="1"/>
    <col min="10" max="12" width="14.33203125" bestFit="1" customWidth="1"/>
    <col min="13" max="13" width="13.5" bestFit="1" customWidth="1"/>
    <col min="14" max="14" width="14" bestFit="1" customWidth="1"/>
    <col min="15" max="15" width="14.33203125" customWidth="1"/>
    <col min="18" max="21" width="14.5" style="382" customWidth="1"/>
    <col min="22" max="22" width="15.1640625" style="382" customWidth="1"/>
    <col min="23" max="23" width="14.1640625" style="382" customWidth="1"/>
  </cols>
  <sheetData>
    <row r="1" spans="1:23" ht="38.25" customHeight="1" x14ac:dyDescent="0.2">
      <c r="L1" s="303" t="s">
        <v>449</v>
      </c>
      <c r="M1" s="304"/>
      <c r="N1" s="304"/>
      <c r="O1" s="304"/>
    </row>
    <row r="2" spans="1:23" ht="37.5" customHeight="1" x14ac:dyDescent="0.2">
      <c r="A2" s="305" t="s">
        <v>357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R2" s="383"/>
      <c r="S2" s="383"/>
      <c r="T2" s="383"/>
      <c r="U2" s="383"/>
      <c r="V2" s="383"/>
      <c r="W2" s="383"/>
    </row>
    <row r="3" spans="1:23" ht="29.25" customHeight="1" x14ac:dyDescent="0.2">
      <c r="A3" s="306" t="s">
        <v>287</v>
      </c>
      <c r="B3" s="308" t="s">
        <v>288</v>
      </c>
      <c r="C3" s="310" t="s">
        <v>358</v>
      </c>
      <c r="D3" s="310"/>
      <c r="E3" s="310"/>
      <c r="F3" s="310"/>
      <c r="G3" s="310"/>
      <c r="H3" s="311" t="s">
        <v>290</v>
      </c>
      <c r="I3" s="313" t="s">
        <v>359</v>
      </c>
      <c r="J3" s="310" t="s">
        <v>360</v>
      </c>
      <c r="K3" s="310"/>
      <c r="L3" s="310"/>
      <c r="M3" s="310"/>
      <c r="N3" s="310"/>
      <c r="O3" s="311" t="s">
        <v>290</v>
      </c>
      <c r="R3" s="384" t="s">
        <v>510</v>
      </c>
      <c r="S3" s="385"/>
      <c r="T3" s="385"/>
      <c r="U3" s="385"/>
      <c r="V3" s="386"/>
      <c r="W3" s="387" t="s">
        <v>290</v>
      </c>
    </row>
    <row r="4" spans="1:23" ht="54" customHeight="1" x14ac:dyDescent="0.2">
      <c r="A4" s="307"/>
      <c r="B4" s="309"/>
      <c r="C4" s="25" t="s">
        <v>293</v>
      </c>
      <c r="D4" s="25" t="s">
        <v>501</v>
      </c>
      <c r="E4" s="25" t="s">
        <v>294</v>
      </c>
      <c r="F4" s="25" t="s">
        <v>295</v>
      </c>
      <c r="G4" s="25" t="s">
        <v>361</v>
      </c>
      <c r="H4" s="312"/>
      <c r="I4" s="314"/>
      <c r="J4" s="25" t="s">
        <v>293</v>
      </c>
      <c r="K4" s="25" t="s">
        <v>501</v>
      </c>
      <c r="L4" s="25" t="s">
        <v>294</v>
      </c>
      <c r="M4" s="25" t="s">
        <v>295</v>
      </c>
      <c r="N4" s="25" t="s">
        <v>361</v>
      </c>
      <c r="O4" s="312"/>
      <c r="R4" s="388" t="s">
        <v>506</v>
      </c>
      <c r="S4" s="388" t="s">
        <v>507</v>
      </c>
      <c r="T4" s="388" t="s">
        <v>508</v>
      </c>
      <c r="U4" s="388" t="s">
        <v>509</v>
      </c>
      <c r="V4" s="388" t="s">
        <v>361</v>
      </c>
      <c r="W4" s="389"/>
    </row>
    <row r="5" spans="1:23" ht="25.5" x14ac:dyDescent="0.2">
      <c r="A5" s="26" t="s">
        <v>297</v>
      </c>
      <c r="B5" s="26" t="s">
        <v>8</v>
      </c>
      <c r="C5" s="27">
        <v>211192</v>
      </c>
      <c r="D5" s="27">
        <v>65459</v>
      </c>
      <c r="E5" s="27">
        <v>112254</v>
      </c>
      <c r="F5" s="27">
        <v>10034</v>
      </c>
      <c r="G5" s="27">
        <v>48740</v>
      </c>
      <c r="H5" s="30">
        <v>447679</v>
      </c>
      <c r="I5" s="33">
        <v>65.08</v>
      </c>
      <c r="J5" s="27">
        <v>137444</v>
      </c>
      <c r="K5" s="27">
        <v>42601</v>
      </c>
      <c r="L5" s="27">
        <v>73055</v>
      </c>
      <c r="M5" s="27">
        <v>6530</v>
      </c>
      <c r="N5" s="27">
        <v>31720</v>
      </c>
      <c r="O5" s="30">
        <v>291350</v>
      </c>
      <c r="R5" s="390">
        <f t="shared" ref="R5:W20" si="0">C5-J5</f>
        <v>73748</v>
      </c>
      <c r="S5" s="390">
        <f t="shared" si="0"/>
        <v>22858</v>
      </c>
      <c r="T5" s="390">
        <f t="shared" si="0"/>
        <v>39199</v>
      </c>
      <c r="U5" s="390">
        <f t="shared" si="0"/>
        <v>3504</v>
      </c>
      <c r="V5" s="390">
        <f t="shared" si="0"/>
        <v>17020</v>
      </c>
      <c r="W5" s="391">
        <f t="shared" si="0"/>
        <v>156329</v>
      </c>
    </row>
    <row r="6" spans="1:23" ht="25.5" x14ac:dyDescent="0.2">
      <c r="A6" s="26" t="s">
        <v>298</v>
      </c>
      <c r="B6" s="26" t="s">
        <v>19</v>
      </c>
      <c r="C6" s="27">
        <v>32542</v>
      </c>
      <c r="D6" s="27">
        <v>11824</v>
      </c>
      <c r="E6" s="27">
        <v>8417</v>
      </c>
      <c r="F6" s="27">
        <v>15835</v>
      </c>
      <c r="G6" s="27">
        <v>18347</v>
      </c>
      <c r="H6" s="30">
        <v>86965</v>
      </c>
      <c r="I6" s="33">
        <v>84.88</v>
      </c>
      <c r="J6" s="27">
        <v>27622</v>
      </c>
      <c r="K6" s="27">
        <v>10036</v>
      </c>
      <c r="L6" s="27">
        <v>7144</v>
      </c>
      <c r="M6" s="27">
        <v>13441</v>
      </c>
      <c r="N6" s="27">
        <v>15573</v>
      </c>
      <c r="O6" s="30">
        <v>73816</v>
      </c>
      <c r="R6" s="390">
        <f t="shared" si="0"/>
        <v>4920</v>
      </c>
      <c r="S6" s="390">
        <f t="shared" si="0"/>
        <v>1788</v>
      </c>
      <c r="T6" s="390">
        <f t="shared" si="0"/>
        <v>1273</v>
      </c>
      <c r="U6" s="390">
        <f t="shared" si="0"/>
        <v>2394</v>
      </c>
      <c r="V6" s="390">
        <f t="shared" si="0"/>
        <v>2774</v>
      </c>
      <c r="W6" s="391">
        <f t="shared" si="0"/>
        <v>13149</v>
      </c>
    </row>
    <row r="7" spans="1:23" x14ac:dyDescent="0.2">
      <c r="A7" s="26" t="s">
        <v>299</v>
      </c>
      <c r="B7" s="26" t="s">
        <v>20</v>
      </c>
      <c r="C7" s="27">
        <v>1413533</v>
      </c>
      <c r="D7" s="27">
        <v>125149</v>
      </c>
      <c r="E7" s="27">
        <v>75685</v>
      </c>
      <c r="F7" s="27">
        <v>49021</v>
      </c>
      <c r="G7" s="27">
        <v>224608</v>
      </c>
      <c r="H7" s="30">
        <v>1887996</v>
      </c>
      <c r="I7" s="33">
        <v>86.68</v>
      </c>
      <c r="J7" s="27">
        <v>1225250</v>
      </c>
      <c r="K7" s="27">
        <v>108479</v>
      </c>
      <c r="L7" s="27">
        <v>65604</v>
      </c>
      <c r="M7" s="27">
        <v>42491</v>
      </c>
      <c r="N7" s="27">
        <v>194690</v>
      </c>
      <c r="O7" s="30">
        <v>1636514</v>
      </c>
      <c r="R7" s="390">
        <f t="shared" si="0"/>
        <v>188283</v>
      </c>
      <c r="S7" s="390">
        <f t="shared" si="0"/>
        <v>16670</v>
      </c>
      <c r="T7" s="390">
        <f t="shared" si="0"/>
        <v>10081</v>
      </c>
      <c r="U7" s="390">
        <f t="shared" si="0"/>
        <v>6530</v>
      </c>
      <c r="V7" s="390">
        <f t="shared" si="0"/>
        <v>29918</v>
      </c>
      <c r="W7" s="391">
        <f t="shared" si="0"/>
        <v>251482</v>
      </c>
    </row>
    <row r="8" spans="1:23" x14ac:dyDescent="0.2">
      <c r="A8" s="26" t="s">
        <v>300</v>
      </c>
      <c r="B8" s="26" t="s">
        <v>21</v>
      </c>
      <c r="C8" s="27">
        <v>1018693</v>
      </c>
      <c r="D8" s="27">
        <v>157447</v>
      </c>
      <c r="E8" s="27">
        <v>125263</v>
      </c>
      <c r="F8" s="27">
        <v>123566</v>
      </c>
      <c r="G8" s="27">
        <v>324031</v>
      </c>
      <c r="H8" s="30">
        <v>1749000</v>
      </c>
      <c r="I8" s="33">
        <v>72.41</v>
      </c>
      <c r="J8" s="27">
        <v>737636</v>
      </c>
      <c r="K8" s="27">
        <v>114007</v>
      </c>
      <c r="L8" s="27">
        <v>90703</v>
      </c>
      <c r="M8" s="27">
        <v>89474</v>
      </c>
      <c r="N8" s="27">
        <v>234631</v>
      </c>
      <c r="O8" s="30">
        <v>1266451</v>
      </c>
      <c r="R8" s="390">
        <f t="shared" si="0"/>
        <v>281057</v>
      </c>
      <c r="S8" s="390">
        <f t="shared" si="0"/>
        <v>43440</v>
      </c>
      <c r="T8" s="390">
        <f t="shared" si="0"/>
        <v>34560</v>
      </c>
      <c r="U8" s="390">
        <f t="shared" si="0"/>
        <v>34092</v>
      </c>
      <c r="V8" s="390">
        <f t="shared" si="0"/>
        <v>89400</v>
      </c>
      <c r="W8" s="391">
        <f t="shared" si="0"/>
        <v>482549</v>
      </c>
    </row>
    <row r="9" spans="1:23" x14ac:dyDescent="0.2">
      <c r="A9" s="26" t="s">
        <v>301</v>
      </c>
      <c r="B9" s="26" t="s">
        <v>22</v>
      </c>
      <c r="C9" s="27">
        <v>1701320</v>
      </c>
      <c r="D9" s="27">
        <v>434028</v>
      </c>
      <c r="E9" s="27">
        <v>222944</v>
      </c>
      <c r="F9" s="27">
        <v>59011</v>
      </c>
      <c r="G9" s="27">
        <v>187973</v>
      </c>
      <c r="H9" s="30">
        <v>2605276</v>
      </c>
      <c r="I9" s="33">
        <v>80.98</v>
      </c>
      <c r="J9" s="27">
        <v>1377729</v>
      </c>
      <c r="K9" s="27">
        <v>351476</v>
      </c>
      <c r="L9" s="27">
        <v>180540</v>
      </c>
      <c r="M9" s="27">
        <v>47787</v>
      </c>
      <c r="N9" s="27">
        <v>152221</v>
      </c>
      <c r="O9" s="30">
        <v>2109753</v>
      </c>
      <c r="R9" s="390">
        <f t="shared" si="0"/>
        <v>323591</v>
      </c>
      <c r="S9" s="390">
        <f t="shared" si="0"/>
        <v>82552</v>
      </c>
      <c r="T9" s="390">
        <f t="shared" si="0"/>
        <v>42404</v>
      </c>
      <c r="U9" s="390">
        <f t="shared" si="0"/>
        <v>11224</v>
      </c>
      <c r="V9" s="390">
        <f t="shared" si="0"/>
        <v>35752</v>
      </c>
      <c r="W9" s="391">
        <f t="shared" si="0"/>
        <v>495523</v>
      </c>
    </row>
    <row r="10" spans="1:23" x14ac:dyDescent="0.2">
      <c r="A10" s="26" t="s">
        <v>302</v>
      </c>
      <c r="B10" s="26" t="s">
        <v>23</v>
      </c>
      <c r="C10" s="27">
        <v>1396606</v>
      </c>
      <c r="D10" s="27">
        <v>329377</v>
      </c>
      <c r="E10" s="27">
        <v>337056</v>
      </c>
      <c r="F10" s="27">
        <v>61206</v>
      </c>
      <c r="G10" s="27">
        <v>388883</v>
      </c>
      <c r="H10" s="30">
        <v>2513128</v>
      </c>
      <c r="I10" s="33">
        <v>70.760000000000005</v>
      </c>
      <c r="J10" s="27">
        <v>988238</v>
      </c>
      <c r="K10" s="27">
        <v>233067</v>
      </c>
      <c r="L10" s="27">
        <v>238501</v>
      </c>
      <c r="M10" s="27">
        <v>43309</v>
      </c>
      <c r="N10" s="27">
        <v>275174</v>
      </c>
      <c r="O10" s="30">
        <v>1778289</v>
      </c>
      <c r="R10" s="390">
        <f t="shared" si="0"/>
        <v>408368</v>
      </c>
      <c r="S10" s="390">
        <f t="shared" si="0"/>
        <v>96310</v>
      </c>
      <c r="T10" s="390">
        <f t="shared" si="0"/>
        <v>98555</v>
      </c>
      <c r="U10" s="390">
        <f t="shared" si="0"/>
        <v>17897</v>
      </c>
      <c r="V10" s="390">
        <f t="shared" si="0"/>
        <v>113709</v>
      </c>
      <c r="W10" s="391">
        <f t="shared" si="0"/>
        <v>734839</v>
      </c>
    </row>
    <row r="11" spans="1:23" x14ac:dyDescent="0.2">
      <c r="A11" s="26" t="s">
        <v>303</v>
      </c>
      <c r="B11" s="26" t="s">
        <v>24</v>
      </c>
      <c r="C11" s="27">
        <v>1477474</v>
      </c>
      <c r="D11" s="27">
        <v>396259</v>
      </c>
      <c r="E11" s="27">
        <v>165978</v>
      </c>
      <c r="F11" s="27">
        <v>90629</v>
      </c>
      <c r="G11" s="27">
        <v>285903</v>
      </c>
      <c r="H11" s="30">
        <v>2416243</v>
      </c>
      <c r="I11" s="33">
        <v>96.86</v>
      </c>
      <c r="J11" s="27">
        <v>1431081</v>
      </c>
      <c r="K11" s="27">
        <v>383816</v>
      </c>
      <c r="L11" s="27">
        <v>160766</v>
      </c>
      <c r="M11" s="27">
        <v>87783</v>
      </c>
      <c r="N11" s="27">
        <v>276926</v>
      </c>
      <c r="O11" s="30">
        <v>2340372</v>
      </c>
      <c r="R11" s="390">
        <f t="shared" si="0"/>
        <v>46393</v>
      </c>
      <c r="S11" s="390">
        <f t="shared" si="0"/>
        <v>12443</v>
      </c>
      <c r="T11" s="390">
        <f t="shared" si="0"/>
        <v>5212</v>
      </c>
      <c r="U11" s="390">
        <f t="shared" si="0"/>
        <v>2846</v>
      </c>
      <c r="V11" s="390">
        <f t="shared" si="0"/>
        <v>8977</v>
      </c>
      <c r="W11" s="391">
        <f t="shared" si="0"/>
        <v>75871</v>
      </c>
    </row>
    <row r="12" spans="1:23" ht="25.5" x14ac:dyDescent="0.2">
      <c r="A12" s="26" t="s">
        <v>304</v>
      </c>
      <c r="B12" s="26" t="s">
        <v>25</v>
      </c>
      <c r="C12" s="27">
        <v>1286836</v>
      </c>
      <c r="D12" s="27">
        <v>961408</v>
      </c>
      <c r="E12" s="27">
        <v>384102</v>
      </c>
      <c r="F12" s="27">
        <v>78337</v>
      </c>
      <c r="G12" s="27">
        <v>272774</v>
      </c>
      <c r="H12" s="30">
        <v>2983457</v>
      </c>
      <c r="I12" s="34">
        <v>65.3</v>
      </c>
      <c r="J12" s="27">
        <v>840304</v>
      </c>
      <c r="K12" s="27">
        <v>627799</v>
      </c>
      <c r="L12" s="27">
        <v>250819</v>
      </c>
      <c r="M12" s="27">
        <v>51154</v>
      </c>
      <c r="N12" s="27">
        <v>178121</v>
      </c>
      <c r="O12" s="30">
        <v>1948197</v>
      </c>
      <c r="R12" s="390">
        <f t="shared" si="0"/>
        <v>446532</v>
      </c>
      <c r="S12" s="390">
        <f t="shared" si="0"/>
        <v>333609</v>
      </c>
      <c r="T12" s="390">
        <f t="shared" si="0"/>
        <v>133283</v>
      </c>
      <c r="U12" s="390">
        <f t="shared" si="0"/>
        <v>27183</v>
      </c>
      <c r="V12" s="390">
        <f t="shared" si="0"/>
        <v>94653</v>
      </c>
      <c r="W12" s="391">
        <f t="shared" si="0"/>
        <v>1035260</v>
      </c>
    </row>
    <row r="13" spans="1:23" x14ac:dyDescent="0.2">
      <c r="A13" s="26" t="s">
        <v>305</v>
      </c>
      <c r="B13" s="26" t="s">
        <v>27</v>
      </c>
      <c r="C13" s="27">
        <v>85206</v>
      </c>
      <c r="D13" s="27">
        <v>283715</v>
      </c>
      <c r="E13" s="27">
        <v>62168</v>
      </c>
      <c r="F13" s="27">
        <v>9297</v>
      </c>
      <c r="G13" s="27">
        <v>144487</v>
      </c>
      <c r="H13" s="30">
        <v>584873</v>
      </c>
      <c r="I13" s="33">
        <v>60.72</v>
      </c>
      <c r="J13" s="27">
        <v>51737</v>
      </c>
      <c r="K13" s="27">
        <v>172272</v>
      </c>
      <c r="L13" s="27">
        <v>37748</v>
      </c>
      <c r="M13" s="27">
        <v>5645</v>
      </c>
      <c r="N13" s="27">
        <v>87733</v>
      </c>
      <c r="O13" s="30">
        <v>355135</v>
      </c>
      <c r="R13" s="390">
        <f t="shared" si="0"/>
        <v>33469</v>
      </c>
      <c r="S13" s="390">
        <f t="shared" si="0"/>
        <v>111443</v>
      </c>
      <c r="T13" s="390">
        <f t="shared" si="0"/>
        <v>24420</v>
      </c>
      <c r="U13" s="390">
        <f t="shared" si="0"/>
        <v>3652</v>
      </c>
      <c r="V13" s="390">
        <f t="shared" si="0"/>
        <v>56754</v>
      </c>
      <c r="W13" s="391">
        <f t="shared" si="0"/>
        <v>229738</v>
      </c>
    </row>
    <row r="14" spans="1:23" x14ac:dyDescent="0.2">
      <c r="A14" s="26" t="s">
        <v>306</v>
      </c>
      <c r="B14" s="26" t="s">
        <v>28</v>
      </c>
      <c r="C14" s="27">
        <v>185626</v>
      </c>
      <c r="D14" s="27">
        <v>352869</v>
      </c>
      <c r="E14" s="27">
        <v>59269</v>
      </c>
      <c r="F14" s="27">
        <v>26545</v>
      </c>
      <c r="G14" s="27">
        <v>183348</v>
      </c>
      <c r="H14" s="30">
        <v>807657</v>
      </c>
      <c r="I14" s="34">
        <v>88.4</v>
      </c>
      <c r="J14" s="27">
        <v>164093</v>
      </c>
      <c r="K14" s="27">
        <v>311936</v>
      </c>
      <c r="L14" s="27">
        <v>52394</v>
      </c>
      <c r="M14" s="27">
        <v>23466</v>
      </c>
      <c r="N14" s="27">
        <v>162080</v>
      </c>
      <c r="O14" s="30">
        <v>713969</v>
      </c>
      <c r="R14" s="390">
        <f t="shared" si="0"/>
        <v>21533</v>
      </c>
      <c r="S14" s="390">
        <f t="shared" si="0"/>
        <v>40933</v>
      </c>
      <c r="T14" s="390">
        <f t="shared" si="0"/>
        <v>6875</v>
      </c>
      <c r="U14" s="390">
        <f t="shared" si="0"/>
        <v>3079</v>
      </c>
      <c r="V14" s="390">
        <f t="shared" si="0"/>
        <v>21268</v>
      </c>
      <c r="W14" s="391">
        <f t="shared" si="0"/>
        <v>93688</v>
      </c>
    </row>
    <row r="15" spans="1:23" x14ac:dyDescent="0.2">
      <c r="A15" s="26" t="s">
        <v>307</v>
      </c>
      <c r="B15" s="26" t="s">
        <v>29</v>
      </c>
      <c r="C15" s="27">
        <v>92672</v>
      </c>
      <c r="D15" s="27">
        <v>425790</v>
      </c>
      <c r="E15" s="27">
        <v>86007</v>
      </c>
      <c r="F15" s="27">
        <v>13790</v>
      </c>
      <c r="G15" s="27">
        <v>185889</v>
      </c>
      <c r="H15" s="30">
        <v>804148</v>
      </c>
      <c r="I15" s="34">
        <v>68.8</v>
      </c>
      <c r="J15" s="27">
        <v>63758</v>
      </c>
      <c r="K15" s="27">
        <v>292944</v>
      </c>
      <c r="L15" s="27">
        <v>59173</v>
      </c>
      <c r="M15" s="27">
        <v>9488</v>
      </c>
      <c r="N15" s="27">
        <v>127892</v>
      </c>
      <c r="O15" s="30">
        <v>553255</v>
      </c>
      <c r="R15" s="390">
        <f t="shared" si="0"/>
        <v>28914</v>
      </c>
      <c r="S15" s="390">
        <f t="shared" si="0"/>
        <v>132846</v>
      </c>
      <c r="T15" s="390">
        <f t="shared" si="0"/>
        <v>26834</v>
      </c>
      <c r="U15" s="390">
        <f t="shared" si="0"/>
        <v>4302</v>
      </c>
      <c r="V15" s="390">
        <f t="shared" si="0"/>
        <v>57997</v>
      </c>
      <c r="W15" s="391">
        <f t="shared" si="0"/>
        <v>250893</v>
      </c>
    </row>
    <row r="16" spans="1:23" x14ac:dyDescent="0.2">
      <c r="A16" s="26" t="s">
        <v>308</v>
      </c>
      <c r="B16" s="26" t="s">
        <v>30</v>
      </c>
      <c r="C16" s="27">
        <v>312981</v>
      </c>
      <c r="D16" s="27">
        <v>638281</v>
      </c>
      <c r="E16" s="27">
        <v>93573</v>
      </c>
      <c r="F16" s="27">
        <v>19738</v>
      </c>
      <c r="G16" s="27">
        <v>294225</v>
      </c>
      <c r="H16" s="30">
        <v>1358798</v>
      </c>
      <c r="I16" s="33">
        <v>84.19</v>
      </c>
      <c r="J16" s="27">
        <v>263499</v>
      </c>
      <c r="K16" s="27">
        <v>537369</v>
      </c>
      <c r="L16" s="27">
        <v>78779</v>
      </c>
      <c r="M16" s="27">
        <v>16617</v>
      </c>
      <c r="N16" s="27">
        <v>247708</v>
      </c>
      <c r="O16" s="30">
        <v>1143972</v>
      </c>
      <c r="R16" s="390">
        <f t="shared" si="0"/>
        <v>49482</v>
      </c>
      <c r="S16" s="390">
        <f t="shared" si="0"/>
        <v>100912</v>
      </c>
      <c r="T16" s="390">
        <f t="shared" si="0"/>
        <v>14794</v>
      </c>
      <c r="U16" s="390">
        <f t="shared" si="0"/>
        <v>3121</v>
      </c>
      <c r="V16" s="390">
        <f t="shared" si="0"/>
        <v>46517</v>
      </c>
      <c r="W16" s="391">
        <f t="shared" si="0"/>
        <v>214826</v>
      </c>
    </row>
    <row r="17" spans="1:23" x14ac:dyDescent="0.2">
      <c r="A17" s="26" t="s">
        <v>309</v>
      </c>
      <c r="B17" s="26" t="s">
        <v>26</v>
      </c>
      <c r="C17" s="27">
        <v>180325</v>
      </c>
      <c r="D17" s="27">
        <v>933859</v>
      </c>
      <c r="E17" s="27">
        <v>64218</v>
      </c>
      <c r="F17" s="27">
        <v>22270</v>
      </c>
      <c r="G17" s="27">
        <v>373724</v>
      </c>
      <c r="H17" s="30">
        <v>1574396</v>
      </c>
      <c r="I17" s="33">
        <v>69.59</v>
      </c>
      <c r="J17" s="27">
        <v>125488</v>
      </c>
      <c r="K17" s="27">
        <v>649872</v>
      </c>
      <c r="L17" s="27">
        <v>44689</v>
      </c>
      <c r="M17" s="27">
        <v>15498</v>
      </c>
      <c r="N17" s="27">
        <v>260075</v>
      </c>
      <c r="O17" s="30">
        <v>1095622</v>
      </c>
      <c r="R17" s="390">
        <f t="shared" si="0"/>
        <v>54837</v>
      </c>
      <c r="S17" s="390">
        <f t="shared" si="0"/>
        <v>283987</v>
      </c>
      <c r="T17" s="390">
        <f t="shared" si="0"/>
        <v>19529</v>
      </c>
      <c r="U17" s="390">
        <f t="shared" si="0"/>
        <v>6772</v>
      </c>
      <c r="V17" s="390">
        <f t="shared" si="0"/>
        <v>113649</v>
      </c>
      <c r="W17" s="391">
        <f t="shared" si="0"/>
        <v>478774</v>
      </c>
    </row>
    <row r="18" spans="1:23" x14ac:dyDescent="0.2">
      <c r="A18" s="26" t="s">
        <v>310</v>
      </c>
      <c r="B18" s="26" t="s">
        <v>32</v>
      </c>
      <c r="C18" s="27">
        <v>24841</v>
      </c>
      <c r="D18" s="27">
        <v>474137</v>
      </c>
      <c r="E18" s="27">
        <v>279466</v>
      </c>
      <c r="F18" s="27">
        <v>1655</v>
      </c>
      <c r="G18" s="27">
        <v>141498</v>
      </c>
      <c r="H18" s="30">
        <v>921597</v>
      </c>
      <c r="I18" s="33">
        <v>80.87</v>
      </c>
      <c r="J18" s="27">
        <v>20089</v>
      </c>
      <c r="K18" s="27">
        <v>383435</v>
      </c>
      <c r="L18" s="27">
        <v>226004</v>
      </c>
      <c r="M18" s="27">
        <v>1338</v>
      </c>
      <c r="N18" s="27">
        <v>114429</v>
      </c>
      <c r="O18" s="30">
        <v>745295</v>
      </c>
      <c r="R18" s="390">
        <f t="shared" si="0"/>
        <v>4752</v>
      </c>
      <c r="S18" s="390">
        <f t="shared" si="0"/>
        <v>90702</v>
      </c>
      <c r="T18" s="390">
        <f t="shared" si="0"/>
        <v>53462</v>
      </c>
      <c r="U18" s="390">
        <f t="shared" si="0"/>
        <v>317</v>
      </c>
      <c r="V18" s="390">
        <f t="shared" si="0"/>
        <v>27069</v>
      </c>
      <c r="W18" s="391">
        <f t="shared" si="0"/>
        <v>176302</v>
      </c>
    </row>
    <row r="19" spans="1:23" x14ac:dyDescent="0.2">
      <c r="A19" s="26" t="s">
        <v>311</v>
      </c>
      <c r="B19" s="26" t="s">
        <v>33</v>
      </c>
      <c r="C19" s="27">
        <v>747555</v>
      </c>
      <c r="D19" s="27">
        <v>11371</v>
      </c>
      <c r="E19" s="27">
        <v>30395</v>
      </c>
      <c r="F19" s="31">
        <v>838</v>
      </c>
      <c r="G19" s="27">
        <v>81820</v>
      </c>
      <c r="H19" s="30">
        <v>871979</v>
      </c>
      <c r="I19" s="33">
        <v>64.239999999999995</v>
      </c>
      <c r="J19" s="27">
        <v>480229</v>
      </c>
      <c r="K19" s="27">
        <v>7305</v>
      </c>
      <c r="L19" s="27">
        <v>19526</v>
      </c>
      <c r="M19" s="31">
        <v>538</v>
      </c>
      <c r="N19" s="27">
        <v>52561</v>
      </c>
      <c r="O19" s="30">
        <v>560159</v>
      </c>
      <c r="R19" s="390">
        <f t="shared" si="0"/>
        <v>267326</v>
      </c>
      <c r="S19" s="390">
        <f t="shared" si="0"/>
        <v>4066</v>
      </c>
      <c r="T19" s="390">
        <f t="shared" si="0"/>
        <v>10869</v>
      </c>
      <c r="U19" s="390">
        <f t="shared" si="0"/>
        <v>300</v>
      </c>
      <c r="V19" s="390">
        <f t="shared" si="0"/>
        <v>29259</v>
      </c>
      <c r="W19" s="391">
        <f t="shared" si="0"/>
        <v>311820</v>
      </c>
    </row>
    <row r="20" spans="1:23" x14ac:dyDescent="0.2">
      <c r="A20" s="26" t="s">
        <v>312</v>
      </c>
      <c r="B20" s="26" t="s">
        <v>34</v>
      </c>
      <c r="C20" s="27">
        <v>39420</v>
      </c>
      <c r="D20" s="27">
        <v>393546</v>
      </c>
      <c r="E20" s="27">
        <v>3677</v>
      </c>
      <c r="F20" s="27">
        <v>330874</v>
      </c>
      <c r="G20" s="27">
        <v>85298</v>
      </c>
      <c r="H20" s="30">
        <v>852815</v>
      </c>
      <c r="I20" s="33">
        <v>72.31</v>
      </c>
      <c r="J20" s="27">
        <v>28505</v>
      </c>
      <c r="K20" s="27">
        <v>284573</v>
      </c>
      <c r="L20" s="27">
        <v>2659</v>
      </c>
      <c r="M20" s="27">
        <v>239255</v>
      </c>
      <c r="N20" s="27">
        <v>61679</v>
      </c>
      <c r="O20" s="30">
        <v>616671</v>
      </c>
      <c r="R20" s="390">
        <f t="shared" si="0"/>
        <v>10915</v>
      </c>
      <c r="S20" s="390">
        <f t="shared" si="0"/>
        <v>108973</v>
      </c>
      <c r="T20" s="390">
        <f t="shared" si="0"/>
        <v>1018</v>
      </c>
      <c r="U20" s="390">
        <f t="shared" si="0"/>
        <v>91619</v>
      </c>
      <c r="V20" s="390">
        <f t="shared" si="0"/>
        <v>23619</v>
      </c>
      <c r="W20" s="391">
        <f t="shared" si="0"/>
        <v>236144</v>
      </c>
    </row>
    <row r="21" spans="1:23" x14ac:dyDescent="0.2">
      <c r="A21" s="26" t="s">
        <v>313</v>
      </c>
      <c r="B21" s="26" t="s">
        <v>35</v>
      </c>
      <c r="C21" s="27">
        <v>79841</v>
      </c>
      <c r="D21" s="27">
        <v>524925</v>
      </c>
      <c r="E21" s="27">
        <v>3259</v>
      </c>
      <c r="F21" s="27">
        <v>547815</v>
      </c>
      <c r="G21" s="27">
        <v>148127</v>
      </c>
      <c r="H21" s="30">
        <v>1303967</v>
      </c>
      <c r="I21" s="33">
        <v>64.38</v>
      </c>
      <c r="J21" s="27">
        <v>51402</v>
      </c>
      <c r="K21" s="27">
        <v>337947</v>
      </c>
      <c r="L21" s="27">
        <v>2098</v>
      </c>
      <c r="M21" s="27">
        <v>352683</v>
      </c>
      <c r="N21" s="27">
        <v>95364</v>
      </c>
      <c r="O21" s="30">
        <v>839494</v>
      </c>
      <c r="R21" s="390">
        <f t="shared" ref="R21:W63" si="1">C21-J21</f>
        <v>28439</v>
      </c>
      <c r="S21" s="390">
        <f t="shared" si="1"/>
        <v>186978</v>
      </c>
      <c r="T21" s="390">
        <f t="shared" si="1"/>
        <v>1161</v>
      </c>
      <c r="U21" s="390">
        <f t="shared" si="1"/>
        <v>195132</v>
      </c>
      <c r="V21" s="390">
        <f t="shared" si="1"/>
        <v>52763</v>
      </c>
      <c r="W21" s="391">
        <f t="shared" si="1"/>
        <v>464473</v>
      </c>
    </row>
    <row r="22" spans="1:23" x14ac:dyDescent="0.2">
      <c r="A22" s="26" t="s">
        <v>314</v>
      </c>
      <c r="B22" s="26" t="s">
        <v>37</v>
      </c>
      <c r="C22" s="27">
        <v>1305</v>
      </c>
      <c r="D22" s="27">
        <v>3490</v>
      </c>
      <c r="E22" s="27">
        <v>3204</v>
      </c>
      <c r="F22" s="27">
        <v>442117</v>
      </c>
      <c r="G22" s="27">
        <v>248501</v>
      </c>
      <c r="H22" s="30">
        <v>698617</v>
      </c>
      <c r="I22" s="33">
        <v>76.150000000000006</v>
      </c>
      <c r="J22" s="31">
        <v>994</v>
      </c>
      <c r="K22" s="27">
        <v>2658</v>
      </c>
      <c r="L22" s="27">
        <v>2440</v>
      </c>
      <c r="M22" s="27">
        <v>336672</v>
      </c>
      <c r="N22" s="27">
        <v>189234</v>
      </c>
      <c r="O22" s="30">
        <v>531998</v>
      </c>
      <c r="R22" s="390">
        <f t="shared" si="1"/>
        <v>311</v>
      </c>
      <c r="S22" s="390">
        <f t="shared" si="1"/>
        <v>832</v>
      </c>
      <c r="T22" s="390">
        <f t="shared" si="1"/>
        <v>764</v>
      </c>
      <c r="U22" s="390">
        <f t="shared" si="1"/>
        <v>105445</v>
      </c>
      <c r="V22" s="390">
        <f t="shared" si="1"/>
        <v>59267</v>
      </c>
      <c r="W22" s="391">
        <f t="shared" si="1"/>
        <v>166619</v>
      </c>
    </row>
    <row r="23" spans="1:23" x14ac:dyDescent="0.2">
      <c r="A23" s="26" t="s">
        <v>315</v>
      </c>
      <c r="B23" s="26" t="s">
        <v>38</v>
      </c>
      <c r="C23" s="27">
        <v>6684</v>
      </c>
      <c r="D23" s="27">
        <v>533409</v>
      </c>
      <c r="E23" s="27">
        <v>1774</v>
      </c>
      <c r="F23" s="31">
        <v>903</v>
      </c>
      <c r="G23" s="27">
        <v>52232</v>
      </c>
      <c r="H23" s="30">
        <v>595002</v>
      </c>
      <c r="I23" s="33">
        <v>73.42</v>
      </c>
      <c r="J23" s="27">
        <v>4907</v>
      </c>
      <c r="K23" s="27">
        <v>391629</v>
      </c>
      <c r="L23" s="27">
        <v>1302</v>
      </c>
      <c r="M23" s="31">
        <v>663</v>
      </c>
      <c r="N23" s="27">
        <v>38349</v>
      </c>
      <c r="O23" s="30">
        <v>436850</v>
      </c>
      <c r="R23" s="390">
        <f t="shared" si="1"/>
        <v>1777</v>
      </c>
      <c r="S23" s="390">
        <f t="shared" si="1"/>
        <v>141780</v>
      </c>
      <c r="T23" s="390">
        <f t="shared" si="1"/>
        <v>472</v>
      </c>
      <c r="U23" s="390">
        <f t="shared" si="1"/>
        <v>240</v>
      </c>
      <c r="V23" s="390">
        <f t="shared" si="1"/>
        <v>13883</v>
      </c>
      <c r="W23" s="391">
        <f t="shared" si="1"/>
        <v>158152</v>
      </c>
    </row>
    <row r="24" spans="1:23" x14ac:dyDescent="0.2">
      <c r="A24" s="26" t="s">
        <v>316</v>
      </c>
      <c r="B24" s="26" t="s">
        <v>39</v>
      </c>
      <c r="C24" s="27">
        <v>9579</v>
      </c>
      <c r="D24" s="27">
        <v>11500</v>
      </c>
      <c r="E24" s="27">
        <v>271485</v>
      </c>
      <c r="F24" s="27">
        <v>37480</v>
      </c>
      <c r="G24" s="27">
        <v>350276</v>
      </c>
      <c r="H24" s="30">
        <v>680320</v>
      </c>
      <c r="I24" s="33">
        <v>60.91</v>
      </c>
      <c r="J24" s="27">
        <v>5835</v>
      </c>
      <c r="K24" s="27">
        <v>7005</v>
      </c>
      <c r="L24" s="27">
        <v>165362</v>
      </c>
      <c r="M24" s="27">
        <v>22829</v>
      </c>
      <c r="N24" s="27">
        <v>213353</v>
      </c>
      <c r="O24" s="30">
        <v>414384</v>
      </c>
      <c r="R24" s="390">
        <f t="shared" si="1"/>
        <v>3744</v>
      </c>
      <c r="S24" s="390">
        <f t="shared" si="1"/>
        <v>4495</v>
      </c>
      <c r="T24" s="390">
        <f t="shared" si="1"/>
        <v>106123</v>
      </c>
      <c r="U24" s="390">
        <f t="shared" si="1"/>
        <v>14651</v>
      </c>
      <c r="V24" s="390">
        <f t="shared" si="1"/>
        <v>136923</v>
      </c>
      <c r="W24" s="391">
        <f t="shared" si="1"/>
        <v>265936</v>
      </c>
    </row>
    <row r="25" spans="1:23" x14ac:dyDescent="0.2">
      <c r="A25" s="26" t="s">
        <v>317</v>
      </c>
      <c r="B25" s="26" t="s">
        <v>40</v>
      </c>
      <c r="C25" s="27">
        <v>11515</v>
      </c>
      <c r="D25" s="27">
        <v>5202</v>
      </c>
      <c r="E25" s="27">
        <v>139059</v>
      </c>
      <c r="F25" s="27">
        <v>4070</v>
      </c>
      <c r="G25" s="27">
        <v>331958</v>
      </c>
      <c r="H25" s="30">
        <v>491804</v>
      </c>
      <c r="I25" s="33">
        <v>67.349999999999994</v>
      </c>
      <c r="J25" s="27">
        <v>7755</v>
      </c>
      <c r="K25" s="27">
        <v>3504</v>
      </c>
      <c r="L25" s="27">
        <v>93656</v>
      </c>
      <c r="M25" s="27">
        <v>2741</v>
      </c>
      <c r="N25" s="27">
        <v>223574</v>
      </c>
      <c r="O25" s="30">
        <v>331230</v>
      </c>
      <c r="R25" s="390">
        <f t="shared" si="1"/>
        <v>3760</v>
      </c>
      <c r="S25" s="390">
        <f t="shared" si="1"/>
        <v>1698</v>
      </c>
      <c r="T25" s="390">
        <f t="shared" si="1"/>
        <v>45403</v>
      </c>
      <c r="U25" s="390">
        <f t="shared" si="1"/>
        <v>1329</v>
      </c>
      <c r="V25" s="390">
        <f t="shared" si="1"/>
        <v>108384</v>
      </c>
      <c r="W25" s="391">
        <f t="shared" si="1"/>
        <v>160574</v>
      </c>
    </row>
    <row r="26" spans="1:23" x14ac:dyDescent="0.2">
      <c r="A26" s="26" t="s">
        <v>318</v>
      </c>
      <c r="B26" s="26" t="s">
        <v>41</v>
      </c>
      <c r="C26" s="27">
        <v>1892</v>
      </c>
      <c r="D26" s="27">
        <v>4328</v>
      </c>
      <c r="E26" s="27">
        <v>1023</v>
      </c>
      <c r="F26" s="27">
        <v>406752</v>
      </c>
      <c r="G26" s="27">
        <v>126206</v>
      </c>
      <c r="H26" s="30">
        <v>540201</v>
      </c>
      <c r="I26" s="33">
        <v>57.11</v>
      </c>
      <c r="J26" s="27">
        <v>1081</v>
      </c>
      <c r="K26" s="27">
        <v>2472</v>
      </c>
      <c r="L26" s="31">
        <v>584</v>
      </c>
      <c r="M26" s="27">
        <v>232296</v>
      </c>
      <c r="N26" s="27">
        <v>72076</v>
      </c>
      <c r="O26" s="30">
        <v>308509</v>
      </c>
      <c r="R26" s="390">
        <f t="shared" si="1"/>
        <v>811</v>
      </c>
      <c r="S26" s="390">
        <f t="shared" si="1"/>
        <v>1856</v>
      </c>
      <c r="T26" s="390">
        <f t="shared" si="1"/>
        <v>439</v>
      </c>
      <c r="U26" s="390">
        <f t="shared" si="1"/>
        <v>174456</v>
      </c>
      <c r="V26" s="390">
        <f t="shared" si="1"/>
        <v>54130</v>
      </c>
      <c r="W26" s="391">
        <f t="shared" si="1"/>
        <v>231692</v>
      </c>
    </row>
    <row r="27" spans="1:23" x14ac:dyDescent="0.2">
      <c r="A27" s="26" t="s">
        <v>319</v>
      </c>
      <c r="B27" s="26" t="s">
        <v>42</v>
      </c>
      <c r="C27" s="27">
        <v>374701</v>
      </c>
      <c r="D27" s="27">
        <v>6182</v>
      </c>
      <c r="E27" s="27">
        <v>5535</v>
      </c>
      <c r="F27" s="27">
        <v>1561</v>
      </c>
      <c r="G27" s="27">
        <v>8190</v>
      </c>
      <c r="H27" s="30">
        <v>396169</v>
      </c>
      <c r="I27" s="33">
        <v>89.67</v>
      </c>
      <c r="J27" s="27">
        <v>335994</v>
      </c>
      <c r="K27" s="27">
        <v>5543</v>
      </c>
      <c r="L27" s="27">
        <v>4963</v>
      </c>
      <c r="M27" s="27">
        <v>1400</v>
      </c>
      <c r="N27" s="27">
        <v>7344</v>
      </c>
      <c r="O27" s="30">
        <v>355244</v>
      </c>
      <c r="R27" s="390">
        <f t="shared" si="1"/>
        <v>38707</v>
      </c>
      <c r="S27" s="390">
        <f t="shared" si="1"/>
        <v>639</v>
      </c>
      <c r="T27" s="390">
        <f t="shared" si="1"/>
        <v>572</v>
      </c>
      <c r="U27" s="390">
        <f t="shared" si="1"/>
        <v>161</v>
      </c>
      <c r="V27" s="390">
        <f t="shared" si="1"/>
        <v>846</v>
      </c>
      <c r="W27" s="391">
        <f t="shared" si="1"/>
        <v>40925</v>
      </c>
    </row>
    <row r="28" spans="1:23" x14ac:dyDescent="0.2">
      <c r="A28" s="26" t="s">
        <v>320</v>
      </c>
      <c r="B28" s="26" t="s">
        <v>43</v>
      </c>
      <c r="C28" s="27">
        <v>1000799</v>
      </c>
      <c r="D28" s="27">
        <v>32713</v>
      </c>
      <c r="E28" s="27">
        <v>59474</v>
      </c>
      <c r="F28" s="27">
        <v>1875</v>
      </c>
      <c r="G28" s="27">
        <v>193899</v>
      </c>
      <c r="H28" s="30">
        <v>1288760</v>
      </c>
      <c r="I28" s="34">
        <v>61.6</v>
      </c>
      <c r="J28" s="27">
        <v>616492</v>
      </c>
      <c r="K28" s="27">
        <v>20151</v>
      </c>
      <c r="L28" s="27">
        <v>36636</v>
      </c>
      <c r="M28" s="27">
        <v>1155</v>
      </c>
      <c r="N28" s="27">
        <v>119442</v>
      </c>
      <c r="O28" s="30">
        <v>793876</v>
      </c>
      <c r="R28" s="390">
        <f t="shared" si="1"/>
        <v>384307</v>
      </c>
      <c r="S28" s="390">
        <f t="shared" si="1"/>
        <v>12562</v>
      </c>
      <c r="T28" s="390">
        <f t="shared" si="1"/>
        <v>22838</v>
      </c>
      <c r="U28" s="390">
        <f t="shared" si="1"/>
        <v>720</v>
      </c>
      <c r="V28" s="390">
        <f t="shared" si="1"/>
        <v>74457</v>
      </c>
      <c r="W28" s="391">
        <f t="shared" si="1"/>
        <v>494884</v>
      </c>
    </row>
    <row r="29" spans="1:23" x14ac:dyDescent="0.2">
      <c r="A29" s="26" t="s">
        <v>321</v>
      </c>
      <c r="B29" s="26" t="s">
        <v>44</v>
      </c>
      <c r="C29" s="27">
        <v>7472</v>
      </c>
      <c r="D29" s="27">
        <v>11897</v>
      </c>
      <c r="E29" s="27">
        <v>1108</v>
      </c>
      <c r="F29" s="27">
        <v>233051</v>
      </c>
      <c r="G29" s="27">
        <v>179186</v>
      </c>
      <c r="H29" s="30">
        <v>432714</v>
      </c>
      <c r="I29" s="34">
        <v>77.099999999999994</v>
      </c>
      <c r="J29" s="27">
        <v>5761</v>
      </c>
      <c r="K29" s="27">
        <v>9173</v>
      </c>
      <c r="L29" s="31">
        <v>854</v>
      </c>
      <c r="M29" s="27">
        <v>179682</v>
      </c>
      <c r="N29" s="27">
        <v>138152</v>
      </c>
      <c r="O29" s="30">
        <v>333622</v>
      </c>
      <c r="R29" s="390">
        <f t="shared" si="1"/>
        <v>1711</v>
      </c>
      <c r="S29" s="390">
        <f t="shared" si="1"/>
        <v>2724</v>
      </c>
      <c r="T29" s="390">
        <f t="shared" si="1"/>
        <v>254</v>
      </c>
      <c r="U29" s="390">
        <f t="shared" si="1"/>
        <v>53369</v>
      </c>
      <c r="V29" s="390">
        <f t="shared" si="1"/>
        <v>41034</v>
      </c>
      <c r="W29" s="391">
        <f t="shared" si="1"/>
        <v>99092</v>
      </c>
    </row>
    <row r="30" spans="1:23" x14ac:dyDescent="0.2">
      <c r="A30" s="26" t="s">
        <v>322</v>
      </c>
      <c r="B30" s="26" t="s">
        <v>45</v>
      </c>
      <c r="C30" s="27">
        <v>9017</v>
      </c>
      <c r="D30" s="27">
        <v>400573</v>
      </c>
      <c r="E30" s="27">
        <v>2963</v>
      </c>
      <c r="F30" s="31">
        <v>969</v>
      </c>
      <c r="G30" s="27">
        <v>67526</v>
      </c>
      <c r="H30" s="30">
        <v>481048</v>
      </c>
      <c r="I30" s="33">
        <v>77.86</v>
      </c>
      <c r="J30" s="27">
        <v>7021</v>
      </c>
      <c r="K30" s="27">
        <v>311886</v>
      </c>
      <c r="L30" s="27">
        <v>2307</v>
      </c>
      <c r="M30" s="31">
        <v>754</v>
      </c>
      <c r="N30" s="27">
        <v>52576</v>
      </c>
      <c r="O30" s="30">
        <v>374544</v>
      </c>
      <c r="R30" s="390">
        <f t="shared" si="1"/>
        <v>1996</v>
      </c>
      <c r="S30" s="390">
        <f t="shared" si="1"/>
        <v>88687</v>
      </c>
      <c r="T30" s="390">
        <f t="shared" si="1"/>
        <v>656</v>
      </c>
      <c r="U30" s="390">
        <f t="shared" si="1"/>
        <v>215</v>
      </c>
      <c r="V30" s="390">
        <f t="shared" si="1"/>
        <v>14950</v>
      </c>
      <c r="W30" s="391">
        <f t="shared" si="1"/>
        <v>106504</v>
      </c>
    </row>
    <row r="31" spans="1:23" x14ac:dyDescent="0.2">
      <c r="A31" s="26" t="s">
        <v>323</v>
      </c>
      <c r="B31" s="26" t="s">
        <v>46</v>
      </c>
      <c r="C31" s="27">
        <v>16002</v>
      </c>
      <c r="D31" s="27">
        <v>7816</v>
      </c>
      <c r="E31" s="27">
        <v>393443</v>
      </c>
      <c r="F31" s="27">
        <v>4789</v>
      </c>
      <c r="G31" s="27">
        <v>448664</v>
      </c>
      <c r="H31" s="30">
        <v>870714</v>
      </c>
      <c r="I31" s="35">
        <v>63</v>
      </c>
      <c r="J31" s="27">
        <v>10081</v>
      </c>
      <c r="K31" s="27">
        <v>4924</v>
      </c>
      <c r="L31" s="27">
        <v>247869</v>
      </c>
      <c r="M31" s="27">
        <v>3017</v>
      </c>
      <c r="N31" s="27">
        <v>282658</v>
      </c>
      <c r="O31" s="30">
        <v>548549</v>
      </c>
      <c r="R31" s="390">
        <f t="shared" si="1"/>
        <v>5921</v>
      </c>
      <c r="S31" s="390">
        <f t="shared" si="1"/>
        <v>2892</v>
      </c>
      <c r="T31" s="390">
        <f t="shared" si="1"/>
        <v>145574</v>
      </c>
      <c r="U31" s="390">
        <f t="shared" si="1"/>
        <v>1772</v>
      </c>
      <c r="V31" s="390">
        <f t="shared" si="1"/>
        <v>166006</v>
      </c>
      <c r="W31" s="391">
        <f t="shared" si="1"/>
        <v>322165</v>
      </c>
    </row>
    <row r="32" spans="1:23" x14ac:dyDescent="0.2">
      <c r="A32" s="26" t="s">
        <v>324</v>
      </c>
      <c r="B32" s="26" t="s">
        <v>47</v>
      </c>
      <c r="C32" s="27">
        <v>13490</v>
      </c>
      <c r="D32" s="27">
        <v>466679</v>
      </c>
      <c r="E32" s="27">
        <v>5084</v>
      </c>
      <c r="F32" s="31">
        <v>744</v>
      </c>
      <c r="G32" s="27">
        <v>48836</v>
      </c>
      <c r="H32" s="30">
        <v>534833</v>
      </c>
      <c r="I32" s="34">
        <v>68.2</v>
      </c>
      <c r="J32" s="27">
        <v>9200</v>
      </c>
      <c r="K32" s="27">
        <v>318275</v>
      </c>
      <c r="L32" s="27">
        <v>3467</v>
      </c>
      <c r="M32" s="31">
        <v>507</v>
      </c>
      <c r="N32" s="27">
        <v>33306</v>
      </c>
      <c r="O32" s="30">
        <v>364755</v>
      </c>
      <c r="R32" s="390">
        <f t="shared" si="1"/>
        <v>4290</v>
      </c>
      <c r="S32" s="390">
        <f t="shared" si="1"/>
        <v>148404</v>
      </c>
      <c r="T32" s="390">
        <f t="shared" si="1"/>
        <v>1617</v>
      </c>
      <c r="U32" s="390">
        <f t="shared" si="1"/>
        <v>237</v>
      </c>
      <c r="V32" s="390">
        <f t="shared" si="1"/>
        <v>15530</v>
      </c>
      <c r="W32" s="391">
        <f t="shared" si="1"/>
        <v>170078</v>
      </c>
    </row>
    <row r="33" spans="1:23" x14ac:dyDescent="0.2">
      <c r="A33" s="26" t="s">
        <v>325</v>
      </c>
      <c r="B33" s="26" t="s">
        <v>48</v>
      </c>
      <c r="C33" s="27">
        <v>3033</v>
      </c>
      <c r="D33" s="27">
        <v>3182</v>
      </c>
      <c r="E33" s="27">
        <v>1710</v>
      </c>
      <c r="F33" s="27">
        <v>325230</v>
      </c>
      <c r="G33" s="27">
        <v>318973</v>
      </c>
      <c r="H33" s="30">
        <v>652128</v>
      </c>
      <c r="I33" s="34">
        <v>62.1</v>
      </c>
      <c r="J33" s="27">
        <v>1883</v>
      </c>
      <c r="K33" s="27">
        <v>1976</v>
      </c>
      <c r="L33" s="27">
        <v>1062</v>
      </c>
      <c r="M33" s="27">
        <v>201968</v>
      </c>
      <c r="N33" s="27">
        <v>198082</v>
      </c>
      <c r="O33" s="30">
        <v>404971</v>
      </c>
      <c r="R33" s="390">
        <f t="shared" si="1"/>
        <v>1150</v>
      </c>
      <c r="S33" s="390">
        <f t="shared" si="1"/>
        <v>1206</v>
      </c>
      <c r="T33" s="390">
        <f t="shared" si="1"/>
        <v>648</v>
      </c>
      <c r="U33" s="390">
        <f t="shared" si="1"/>
        <v>123262</v>
      </c>
      <c r="V33" s="390">
        <f t="shared" si="1"/>
        <v>120891</v>
      </c>
      <c r="W33" s="391">
        <f t="shared" si="1"/>
        <v>247157</v>
      </c>
    </row>
    <row r="34" spans="1:23" x14ac:dyDescent="0.2">
      <c r="A34" s="26" t="s">
        <v>326</v>
      </c>
      <c r="B34" s="26" t="s">
        <v>49</v>
      </c>
      <c r="C34" s="27">
        <v>415470</v>
      </c>
      <c r="D34" s="27">
        <v>10289</v>
      </c>
      <c r="E34" s="27">
        <v>5231</v>
      </c>
      <c r="F34" s="27">
        <v>1183</v>
      </c>
      <c r="G34" s="27">
        <v>468656</v>
      </c>
      <c r="H34" s="30">
        <v>900829</v>
      </c>
      <c r="I34" s="33">
        <v>77.53</v>
      </c>
      <c r="J34" s="27">
        <v>322114</v>
      </c>
      <c r="K34" s="27">
        <v>7977</v>
      </c>
      <c r="L34" s="27">
        <v>4056</v>
      </c>
      <c r="M34" s="31">
        <v>917</v>
      </c>
      <c r="N34" s="27">
        <v>363349</v>
      </c>
      <c r="O34" s="30">
        <v>698413</v>
      </c>
      <c r="R34" s="390">
        <f t="shared" si="1"/>
        <v>93356</v>
      </c>
      <c r="S34" s="390">
        <f t="shared" si="1"/>
        <v>2312</v>
      </c>
      <c r="T34" s="390">
        <f t="shared" si="1"/>
        <v>1175</v>
      </c>
      <c r="U34" s="390">
        <f t="shared" si="1"/>
        <v>266</v>
      </c>
      <c r="V34" s="390">
        <f t="shared" si="1"/>
        <v>105307</v>
      </c>
      <c r="W34" s="391">
        <f t="shared" si="1"/>
        <v>202416</v>
      </c>
    </row>
    <row r="35" spans="1:23" x14ac:dyDescent="0.2">
      <c r="A35" s="26" t="s">
        <v>327</v>
      </c>
      <c r="B35" s="26" t="s">
        <v>50</v>
      </c>
      <c r="C35" s="27">
        <v>10113</v>
      </c>
      <c r="D35" s="27">
        <v>30582</v>
      </c>
      <c r="E35" s="27">
        <v>1496</v>
      </c>
      <c r="F35" s="27">
        <v>322127</v>
      </c>
      <c r="G35" s="27">
        <v>190796</v>
      </c>
      <c r="H35" s="30">
        <v>555114</v>
      </c>
      <c r="I35" s="33">
        <v>57.93</v>
      </c>
      <c r="J35" s="27">
        <v>5858</v>
      </c>
      <c r="K35" s="27">
        <v>17716</v>
      </c>
      <c r="L35" s="31">
        <v>867</v>
      </c>
      <c r="M35" s="27">
        <v>186608</v>
      </c>
      <c r="N35" s="27">
        <v>110528</v>
      </c>
      <c r="O35" s="30">
        <v>321577</v>
      </c>
      <c r="R35" s="390">
        <f t="shared" si="1"/>
        <v>4255</v>
      </c>
      <c r="S35" s="390">
        <f t="shared" si="1"/>
        <v>12866</v>
      </c>
      <c r="T35" s="390">
        <f t="shared" si="1"/>
        <v>629</v>
      </c>
      <c r="U35" s="390">
        <f t="shared" si="1"/>
        <v>135519</v>
      </c>
      <c r="V35" s="390">
        <f t="shared" si="1"/>
        <v>80268</v>
      </c>
      <c r="W35" s="391">
        <f t="shared" si="1"/>
        <v>233537</v>
      </c>
    </row>
    <row r="36" spans="1:23" x14ac:dyDescent="0.2">
      <c r="A36" s="26" t="s">
        <v>328</v>
      </c>
      <c r="B36" s="26" t="s">
        <v>51</v>
      </c>
      <c r="C36" s="27">
        <v>1711</v>
      </c>
      <c r="D36" s="27">
        <v>8931</v>
      </c>
      <c r="E36" s="27">
        <v>403821</v>
      </c>
      <c r="F36" s="27">
        <v>3327</v>
      </c>
      <c r="G36" s="27">
        <v>4821</v>
      </c>
      <c r="H36" s="30">
        <v>422611</v>
      </c>
      <c r="I36" s="33">
        <v>64.239999999999995</v>
      </c>
      <c r="J36" s="27">
        <v>1099</v>
      </c>
      <c r="K36" s="27">
        <v>5737</v>
      </c>
      <c r="L36" s="27">
        <v>259415</v>
      </c>
      <c r="M36" s="27">
        <v>2137</v>
      </c>
      <c r="N36" s="27">
        <v>3097</v>
      </c>
      <c r="O36" s="30">
        <v>271485</v>
      </c>
      <c r="R36" s="390">
        <f t="shared" si="1"/>
        <v>612</v>
      </c>
      <c r="S36" s="390">
        <f t="shared" si="1"/>
        <v>3194</v>
      </c>
      <c r="T36" s="390">
        <f t="shared" si="1"/>
        <v>144406</v>
      </c>
      <c r="U36" s="390">
        <f t="shared" si="1"/>
        <v>1190</v>
      </c>
      <c r="V36" s="390">
        <f t="shared" si="1"/>
        <v>1724</v>
      </c>
      <c r="W36" s="391">
        <f t="shared" si="1"/>
        <v>151126</v>
      </c>
    </row>
    <row r="37" spans="1:23" x14ac:dyDescent="0.2">
      <c r="A37" s="26" t="s">
        <v>329</v>
      </c>
      <c r="B37" s="26" t="s">
        <v>52</v>
      </c>
      <c r="C37" s="27">
        <v>15000</v>
      </c>
      <c r="D37" s="27">
        <v>794402</v>
      </c>
      <c r="E37" s="27">
        <v>9890</v>
      </c>
      <c r="F37" s="27">
        <v>1172</v>
      </c>
      <c r="G37" s="27">
        <v>310216</v>
      </c>
      <c r="H37" s="30">
        <v>1130680</v>
      </c>
      <c r="I37" s="33">
        <v>56.48</v>
      </c>
      <c r="J37" s="27">
        <v>8472</v>
      </c>
      <c r="K37" s="27">
        <v>448678</v>
      </c>
      <c r="L37" s="27">
        <v>5586</v>
      </c>
      <c r="M37" s="31">
        <v>662</v>
      </c>
      <c r="N37" s="27">
        <v>175210</v>
      </c>
      <c r="O37" s="30">
        <v>638608</v>
      </c>
      <c r="R37" s="390">
        <f t="shared" si="1"/>
        <v>6528</v>
      </c>
      <c r="S37" s="390">
        <f t="shared" si="1"/>
        <v>345724</v>
      </c>
      <c r="T37" s="390">
        <f t="shared" si="1"/>
        <v>4304</v>
      </c>
      <c r="U37" s="390">
        <f t="shared" si="1"/>
        <v>510</v>
      </c>
      <c r="V37" s="390">
        <f t="shared" si="1"/>
        <v>135006</v>
      </c>
      <c r="W37" s="391">
        <f t="shared" si="1"/>
        <v>492072</v>
      </c>
    </row>
    <row r="38" spans="1:23" x14ac:dyDescent="0.2">
      <c r="A38" s="26" t="s">
        <v>330</v>
      </c>
      <c r="B38" s="26" t="s">
        <v>53</v>
      </c>
      <c r="C38" s="27">
        <v>16257</v>
      </c>
      <c r="D38" s="27">
        <v>7560</v>
      </c>
      <c r="E38" s="27">
        <v>13846</v>
      </c>
      <c r="F38" s="27">
        <v>386843</v>
      </c>
      <c r="G38" s="27">
        <v>573695</v>
      </c>
      <c r="H38" s="30">
        <v>998201</v>
      </c>
      <c r="I38" s="33">
        <v>71.06</v>
      </c>
      <c r="J38" s="27">
        <v>11552</v>
      </c>
      <c r="K38" s="27">
        <v>5372</v>
      </c>
      <c r="L38" s="27">
        <v>9839</v>
      </c>
      <c r="M38" s="27">
        <v>274891</v>
      </c>
      <c r="N38" s="27">
        <v>407668</v>
      </c>
      <c r="O38" s="30">
        <v>709322</v>
      </c>
      <c r="R38" s="390">
        <f t="shared" si="1"/>
        <v>4705</v>
      </c>
      <c r="S38" s="390">
        <f t="shared" si="1"/>
        <v>2188</v>
      </c>
      <c r="T38" s="390">
        <f t="shared" si="1"/>
        <v>4007</v>
      </c>
      <c r="U38" s="390">
        <f t="shared" si="1"/>
        <v>111952</v>
      </c>
      <c r="V38" s="390">
        <f t="shared" si="1"/>
        <v>166027</v>
      </c>
      <c r="W38" s="391">
        <f t="shared" si="1"/>
        <v>288879</v>
      </c>
    </row>
    <row r="39" spans="1:23" x14ac:dyDescent="0.2">
      <c r="A39" s="26" t="s">
        <v>331</v>
      </c>
      <c r="B39" s="26" t="s">
        <v>54</v>
      </c>
      <c r="C39" s="27">
        <v>569031</v>
      </c>
      <c r="D39" s="27">
        <v>7509</v>
      </c>
      <c r="E39" s="27">
        <v>10635</v>
      </c>
      <c r="F39" s="27">
        <v>2963</v>
      </c>
      <c r="G39" s="27">
        <v>81003</v>
      </c>
      <c r="H39" s="30">
        <v>671141</v>
      </c>
      <c r="I39" s="33">
        <v>74.150000000000006</v>
      </c>
      <c r="J39" s="27">
        <v>421936</v>
      </c>
      <c r="K39" s="27">
        <v>5568</v>
      </c>
      <c r="L39" s="27">
        <v>7886</v>
      </c>
      <c r="M39" s="27">
        <v>2197</v>
      </c>
      <c r="N39" s="27">
        <v>60064</v>
      </c>
      <c r="O39" s="30">
        <v>497651</v>
      </c>
      <c r="R39" s="390">
        <f t="shared" si="1"/>
        <v>147095</v>
      </c>
      <c r="S39" s="390">
        <f t="shared" si="1"/>
        <v>1941</v>
      </c>
      <c r="T39" s="390">
        <f t="shared" si="1"/>
        <v>2749</v>
      </c>
      <c r="U39" s="390">
        <f t="shared" si="1"/>
        <v>766</v>
      </c>
      <c r="V39" s="390">
        <f t="shared" si="1"/>
        <v>20939</v>
      </c>
      <c r="W39" s="391">
        <f t="shared" si="1"/>
        <v>173490</v>
      </c>
    </row>
    <row r="40" spans="1:23" x14ac:dyDescent="0.2">
      <c r="A40" s="26" t="s">
        <v>332</v>
      </c>
      <c r="B40" s="26" t="s">
        <v>55</v>
      </c>
      <c r="C40" s="27">
        <v>510068</v>
      </c>
      <c r="D40" s="27">
        <v>97183</v>
      </c>
      <c r="E40" s="27">
        <v>705412</v>
      </c>
      <c r="F40" s="27">
        <v>38913</v>
      </c>
      <c r="G40" s="27">
        <v>483870</v>
      </c>
      <c r="H40" s="30">
        <v>1835446</v>
      </c>
      <c r="I40" s="33">
        <v>66.64</v>
      </c>
      <c r="J40" s="27">
        <v>339909</v>
      </c>
      <c r="K40" s="27">
        <v>64763</v>
      </c>
      <c r="L40" s="27">
        <v>470087</v>
      </c>
      <c r="M40" s="27">
        <v>25932</v>
      </c>
      <c r="N40" s="27">
        <v>322451</v>
      </c>
      <c r="O40" s="30">
        <v>1223142</v>
      </c>
      <c r="R40" s="390">
        <f t="shared" si="1"/>
        <v>170159</v>
      </c>
      <c r="S40" s="390">
        <f t="shared" si="1"/>
        <v>32420</v>
      </c>
      <c r="T40" s="390">
        <f t="shared" si="1"/>
        <v>235325</v>
      </c>
      <c r="U40" s="390">
        <f t="shared" si="1"/>
        <v>12981</v>
      </c>
      <c r="V40" s="390">
        <f t="shared" si="1"/>
        <v>161419</v>
      </c>
      <c r="W40" s="391">
        <f t="shared" si="1"/>
        <v>612304</v>
      </c>
    </row>
    <row r="41" spans="1:23" x14ac:dyDescent="0.2">
      <c r="A41" s="26" t="s">
        <v>333</v>
      </c>
      <c r="B41" s="26" t="s">
        <v>56</v>
      </c>
      <c r="C41" s="27">
        <v>7022</v>
      </c>
      <c r="D41" s="27">
        <v>10811</v>
      </c>
      <c r="E41" s="27">
        <v>2323</v>
      </c>
      <c r="F41" s="27">
        <v>142109</v>
      </c>
      <c r="G41" s="27">
        <v>751599</v>
      </c>
      <c r="H41" s="30">
        <v>913864</v>
      </c>
      <c r="I41" s="33">
        <v>59.68</v>
      </c>
      <c r="J41" s="27">
        <v>4191</v>
      </c>
      <c r="K41" s="27">
        <v>6452</v>
      </c>
      <c r="L41" s="27">
        <v>1386</v>
      </c>
      <c r="M41" s="27">
        <v>84811</v>
      </c>
      <c r="N41" s="27">
        <v>448554</v>
      </c>
      <c r="O41" s="30">
        <v>545394</v>
      </c>
      <c r="R41" s="390">
        <f t="shared" si="1"/>
        <v>2831</v>
      </c>
      <c r="S41" s="390">
        <f t="shared" si="1"/>
        <v>4359</v>
      </c>
      <c r="T41" s="390">
        <f t="shared" si="1"/>
        <v>937</v>
      </c>
      <c r="U41" s="390">
        <f t="shared" si="1"/>
        <v>57298</v>
      </c>
      <c r="V41" s="390">
        <f t="shared" si="1"/>
        <v>303045</v>
      </c>
      <c r="W41" s="391">
        <f t="shared" si="1"/>
        <v>368470</v>
      </c>
    </row>
    <row r="42" spans="1:23" x14ac:dyDescent="0.2">
      <c r="A42" s="26" t="s">
        <v>334</v>
      </c>
      <c r="B42" s="26" t="s">
        <v>57</v>
      </c>
      <c r="C42" s="27">
        <v>15923</v>
      </c>
      <c r="D42" s="27">
        <v>22627</v>
      </c>
      <c r="E42" s="27">
        <v>140503</v>
      </c>
      <c r="F42" s="27">
        <v>3412</v>
      </c>
      <c r="G42" s="27">
        <v>522201</v>
      </c>
      <c r="H42" s="30">
        <v>704666</v>
      </c>
      <c r="I42" s="33">
        <v>74.430000000000007</v>
      </c>
      <c r="J42" s="27">
        <v>11851</v>
      </c>
      <c r="K42" s="27">
        <v>16841</v>
      </c>
      <c r="L42" s="27">
        <v>104576</v>
      </c>
      <c r="M42" s="27">
        <v>2540</v>
      </c>
      <c r="N42" s="27">
        <v>388674</v>
      </c>
      <c r="O42" s="30">
        <v>524482</v>
      </c>
      <c r="R42" s="390">
        <f t="shared" si="1"/>
        <v>4072</v>
      </c>
      <c r="S42" s="390">
        <f t="shared" si="1"/>
        <v>5786</v>
      </c>
      <c r="T42" s="390">
        <f t="shared" si="1"/>
        <v>35927</v>
      </c>
      <c r="U42" s="390">
        <f t="shared" si="1"/>
        <v>872</v>
      </c>
      <c r="V42" s="390">
        <f t="shared" si="1"/>
        <v>133527</v>
      </c>
      <c r="W42" s="391">
        <f t="shared" si="1"/>
        <v>180184</v>
      </c>
    </row>
    <row r="43" spans="1:23" x14ac:dyDescent="0.2">
      <c r="A43" s="26" t="s">
        <v>335</v>
      </c>
      <c r="B43" s="26" t="s">
        <v>58</v>
      </c>
      <c r="C43" s="27">
        <v>5078</v>
      </c>
      <c r="D43" s="27">
        <v>2999</v>
      </c>
      <c r="E43" s="27">
        <v>185154</v>
      </c>
      <c r="F43" s="27">
        <v>1635</v>
      </c>
      <c r="G43" s="27">
        <v>221080</v>
      </c>
      <c r="H43" s="30">
        <v>415946</v>
      </c>
      <c r="I43" s="33">
        <v>76.650000000000006</v>
      </c>
      <c r="J43" s="27">
        <v>3892</v>
      </c>
      <c r="K43" s="27">
        <v>2299</v>
      </c>
      <c r="L43" s="27">
        <v>141921</v>
      </c>
      <c r="M43" s="27">
        <v>1253</v>
      </c>
      <c r="N43" s="27">
        <v>169458</v>
      </c>
      <c r="O43" s="30">
        <v>318823</v>
      </c>
      <c r="R43" s="390">
        <f t="shared" si="1"/>
        <v>1186</v>
      </c>
      <c r="S43" s="390">
        <f t="shared" si="1"/>
        <v>700</v>
      </c>
      <c r="T43" s="390">
        <f t="shared" si="1"/>
        <v>43233</v>
      </c>
      <c r="U43" s="390">
        <f t="shared" si="1"/>
        <v>382</v>
      </c>
      <c r="V43" s="390">
        <f t="shared" si="1"/>
        <v>51622</v>
      </c>
      <c r="W43" s="391">
        <f t="shared" si="1"/>
        <v>97123</v>
      </c>
    </row>
    <row r="44" spans="1:23" x14ac:dyDescent="0.2">
      <c r="A44" s="26" t="s">
        <v>336</v>
      </c>
      <c r="B44" s="26" t="s">
        <v>59</v>
      </c>
      <c r="C44" s="27">
        <v>42729</v>
      </c>
      <c r="D44" s="27">
        <v>21884</v>
      </c>
      <c r="E44" s="27">
        <v>305844</v>
      </c>
      <c r="F44" s="27">
        <v>4411</v>
      </c>
      <c r="G44" s="27">
        <v>555826</v>
      </c>
      <c r="H44" s="30">
        <v>930694</v>
      </c>
      <c r="I44" s="33">
        <v>55.37</v>
      </c>
      <c r="J44" s="27">
        <v>23659</v>
      </c>
      <c r="K44" s="27">
        <v>12117</v>
      </c>
      <c r="L44" s="27">
        <v>169346</v>
      </c>
      <c r="M44" s="27">
        <v>2442</v>
      </c>
      <c r="N44" s="27">
        <v>307761</v>
      </c>
      <c r="O44" s="30">
        <v>515325</v>
      </c>
      <c r="R44" s="390">
        <f t="shared" si="1"/>
        <v>19070</v>
      </c>
      <c r="S44" s="390">
        <f t="shared" si="1"/>
        <v>9767</v>
      </c>
      <c r="T44" s="390">
        <f t="shared" si="1"/>
        <v>136498</v>
      </c>
      <c r="U44" s="390">
        <f t="shared" si="1"/>
        <v>1969</v>
      </c>
      <c r="V44" s="390">
        <f t="shared" si="1"/>
        <v>248065</v>
      </c>
      <c r="W44" s="391">
        <f t="shared" si="1"/>
        <v>415369</v>
      </c>
    </row>
    <row r="45" spans="1:23" x14ac:dyDescent="0.2">
      <c r="A45" s="26" t="s">
        <v>337</v>
      </c>
      <c r="B45" s="26" t="s">
        <v>60</v>
      </c>
      <c r="C45" s="27">
        <v>877606</v>
      </c>
      <c r="D45" s="27">
        <v>12649</v>
      </c>
      <c r="E45" s="27">
        <v>11142</v>
      </c>
      <c r="F45" s="27">
        <v>4115</v>
      </c>
      <c r="G45" s="27">
        <v>104188</v>
      </c>
      <c r="H45" s="30">
        <v>1009700</v>
      </c>
      <c r="I45" s="33">
        <v>81.739999999999995</v>
      </c>
      <c r="J45" s="27">
        <v>717355</v>
      </c>
      <c r="K45" s="27">
        <v>10339</v>
      </c>
      <c r="L45" s="27">
        <v>9107</v>
      </c>
      <c r="M45" s="27">
        <v>3364</v>
      </c>
      <c r="N45" s="27">
        <v>85163</v>
      </c>
      <c r="O45" s="30">
        <v>825328</v>
      </c>
      <c r="R45" s="390">
        <f t="shared" si="1"/>
        <v>160251</v>
      </c>
      <c r="S45" s="390">
        <f t="shared" si="1"/>
        <v>2310</v>
      </c>
      <c r="T45" s="390">
        <f t="shared" si="1"/>
        <v>2035</v>
      </c>
      <c r="U45" s="390">
        <f t="shared" si="1"/>
        <v>751</v>
      </c>
      <c r="V45" s="390">
        <f t="shared" si="1"/>
        <v>19025</v>
      </c>
      <c r="W45" s="391">
        <f t="shared" si="1"/>
        <v>184372</v>
      </c>
    </row>
    <row r="46" spans="1:23" x14ac:dyDescent="0.2">
      <c r="A46" s="26" t="s">
        <v>338</v>
      </c>
      <c r="B46" s="26" t="s">
        <v>61</v>
      </c>
      <c r="C46" s="27">
        <v>10419</v>
      </c>
      <c r="D46" s="27">
        <v>447360</v>
      </c>
      <c r="E46" s="27">
        <v>3292</v>
      </c>
      <c r="F46" s="27">
        <v>1093</v>
      </c>
      <c r="G46" s="27">
        <v>32019</v>
      </c>
      <c r="H46" s="30">
        <v>494183</v>
      </c>
      <c r="I46" s="33">
        <v>62.54</v>
      </c>
      <c r="J46" s="27">
        <v>6516</v>
      </c>
      <c r="K46" s="27">
        <v>279779</v>
      </c>
      <c r="L46" s="27">
        <v>2059</v>
      </c>
      <c r="M46" s="31">
        <v>684</v>
      </c>
      <c r="N46" s="27">
        <v>20025</v>
      </c>
      <c r="O46" s="30">
        <v>309063</v>
      </c>
      <c r="R46" s="390">
        <f t="shared" si="1"/>
        <v>3903</v>
      </c>
      <c r="S46" s="390">
        <f t="shared" si="1"/>
        <v>167581</v>
      </c>
      <c r="T46" s="390">
        <f t="shared" si="1"/>
        <v>1233</v>
      </c>
      <c r="U46" s="390">
        <f t="shared" si="1"/>
        <v>409</v>
      </c>
      <c r="V46" s="390">
        <f t="shared" si="1"/>
        <v>11994</v>
      </c>
      <c r="W46" s="391">
        <f t="shared" si="1"/>
        <v>185120</v>
      </c>
    </row>
    <row r="47" spans="1:23" x14ac:dyDescent="0.2">
      <c r="A47" s="26" t="s">
        <v>339</v>
      </c>
      <c r="B47" s="26" t="s">
        <v>62</v>
      </c>
      <c r="C47" s="27">
        <v>1690</v>
      </c>
      <c r="D47" s="27">
        <v>2086</v>
      </c>
      <c r="E47" s="31">
        <v>440</v>
      </c>
      <c r="F47" s="27">
        <v>196536</v>
      </c>
      <c r="G47" s="27">
        <v>173083</v>
      </c>
      <c r="H47" s="30">
        <v>373835</v>
      </c>
      <c r="I47" s="33">
        <v>75.510000000000005</v>
      </c>
      <c r="J47" s="27">
        <v>1276</v>
      </c>
      <c r="K47" s="27">
        <v>1575</v>
      </c>
      <c r="L47" s="31">
        <v>332</v>
      </c>
      <c r="M47" s="27">
        <v>148404</v>
      </c>
      <c r="N47" s="27">
        <v>130695</v>
      </c>
      <c r="O47" s="30">
        <v>282282</v>
      </c>
      <c r="R47" s="390">
        <f t="shared" si="1"/>
        <v>414</v>
      </c>
      <c r="S47" s="390">
        <f t="shared" si="1"/>
        <v>511</v>
      </c>
      <c r="T47" s="390">
        <f t="shared" si="1"/>
        <v>108</v>
      </c>
      <c r="U47" s="390">
        <f t="shared" si="1"/>
        <v>48132</v>
      </c>
      <c r="V47" s="390">
        <f t="shared" si="1"/>
        <v>42388</v>
      </c>
      <c r="W47" s="391">
        <f t="shared" si="1"/>
        <v>91553</v>
      </c>
    </row>
    <row r="48" spans="1:23" x14ac:dyDescent="0.2">
      <c r="A48" s="26" t="s">
        <v>340</v>
      </c>
      <c r="B48" s="26" t="s">
        <v>63</v>
      </c>
      <c r="C48" s="27">
        <v>1072639</v>
      </c>
      <c r="D48" s="27">
        <v>166034</v>
      </c>
      <c r="E48" s="27">
        <v>11485</v>
      </c>
      <c r="F48" s="27">
        <v>53421</v>
      </c>
      <c r="G48" s="27">
        <v>225975</v>
      </c>
      <c r="H48" s="30">
        <v>1529554</v>
      </c>
      <c r="I48" s="33">
        <v>62.43</v>
      </c>
      <c r="J48" s="27">
        <v>669649</v>
      </c>
      <c r="K48" s="27">
        <v>103655</v>
      </c>
      <c r="L48" s="27">
        <v>7170</v>
      </c>
      <c r="M48" s="27">
        <v>33351</v>
      </c>
      <c r="N48" s="27">
        <v>141076</v>
      </c>
      <c r="O48" s="30">
        <v>954901</v>
      </c>
      <c r="R48" s="390">
        <f t="shared" si="1"/>
        <v>402990</v>
      </c>
      <c r="S48" s="390">
        <f t="shared" si="1"/>
        <v>62379</v>
      </c>
      <c r="T48" s="390">
        <f t="shared" si="1"/>
        <v>4315</v>
      </c>
      <c r="U48" s="390">
        <f t="shared" si="1"/>
        <v>20070</v>
      </c>
      <c r="V48" s="390">
        <f t="shared" si="1"/>
        <v>84899</v>
      </c>
      <c r="W48" s="391">
        <f t="shared" si="1"/>
        <v>574653</v>
      </c>
    </row>
    <row r="49" spans="1:23" x14ac:dyDescent="0.2">
      <c r="A49" s="26" t="s">
        <v>341</v>
      </c>
      <c r="B49" s="26" t="s">
        <v>64</v>
      </c>
      <c r="C49" s="27">
        <v>20183</v>
      </c>
      <c r="D49" s="27">
        <v>328727</v>
      </c>
      <c r="E49" s="27">
        <v>3398</v>
      </c>
      <c r="F49" s="27">
        <v>776516</v>
      </c>
      <c r="G49" s="27">
        <v>169299</v>
      </c>
      <c r="H49" s="30">
        <v>1298123</v>
      </c>
      <c r="I49" s="33">
        <v>65.81</v>
      </c>
      <c r="J49" s="27">
        <v>13282</v>
      </c>
      <c r="K49" s="27">
        <v>216335</v>
      </c>
      <c r="L49" s="27">
        <v>2236</v>
      </c>
      <c r="M49" s="27">
        <v>511025</v>
      </c>
      <c r="N49" s="27">
        <v>111416</v>
      </c>
      <c r="O49" s="30">
        <v>854294</v>
      </c>
      <c r="R49" s="390">
        <f t="shared" si="1"/>
        <v>6901</v>
      </c>
      <c r="S49" s="390">
        <f t="shared" si="1"/>
        <v>112392</v>
      </c>
      <c r="T49" s="390">
        <f t="shared" si="1"/>
        <v>1162</v>
      </c>
      <c r="U49" s="390">
        <f t="shared" si="1"/>
        <v>265491</v>
      </c>
      <c r="V49" s="390">
        <f t="shared" si="1"/>
        <v>57883</v>
      </c>
      <c r="W49" s="391">
        <f t="shared" si="1"/>
        <v>443829</v>
      </c>
    </row>
    <row r="50" spans="1:23" x14ac:dyDescent="0.2">
      <c r="A50" s="26" t="s">
        <v>342</v>
      </c>
      <c r="B50" s="26" t="s">
        <v>65</v>
      </c>
      <c r="C50" s="27">
        <v>8627</v>
      </c>
      <c r="D50" s="27">
        <v>6981</v>
      </c>
      <c r="E50" s="27">
        <v>4614</v>
      </c>
      <c r="F50" s="27">
        <v>212904</v>
      </c>
      <c r="G50" s="27">
        <v>555291</v>
      </c>
      <c r="H50" s="30">
        <v>788417</v>
      </c>
      <c r="I50" s="33">
        <v>60.09</v>
      </c>
      <c r="J50" s="27">
        <v>5184</v>
      </c>
      <c r="K50" s="27">
        <v>4195</v>
      </c>
      <c r="L50" s="27">
        <v>2773</v>
      </c>
      <c r="M50" s="27">
        <v>127934</v>
      </c>
      <c r="N50" s="27">
        <v>333674</v>
      </c>
      <c r="O50" s="30">
        <v>473760</v>
      </c>
      <c r="R50" s="390">
        <f t="shared" si="1"/>
        <v>3443</v>
      </c>
      <c r="S50" s="390">
        <f t="shared" si="1"/>
        <v>2786</v>
      </c>
      <c r="T50" s="390">
        <f t="shared" si="1"/>
        <v>1841</v>
      </c>
      <c r="U50" s="390">
        <f t="shared" si="1"/>
        <v>84970</v>
      </c>
      <c r="V50" s="390">
        <f t="shared" si="1"/>
        <v>221617</v>
      </c>
      <c r="W50" s="391">
        <f t="shared" si="1"/>
        <v>314657</v>
      </c>
    </row>
    <row r="51" spans="1:23" x14ac:dyDescent="0.2">
      <c r="A51" s="26" t="s">
        <v>343</v>
      </c>
      <c r="B51" s="26" t="s">
        <v>66</v>
      </c>
      <c r="C51" s="27">
        <v>28256</v>
      </c>
      <c r="D51" s="27">
        <v>71512</v>
      </c>
      <c r="E51" s="27">
        <v>4141</v>
      </c>
      <c r="F51" s="27">
        <v>773813</v>
      </c>
      <c r="G51" s="27">
        <v>14994</v>
      </c>
      <c r="H51" s="30">
        <v>892716</v>
      </c>
      <c r="I51" s="34">
        <v>55.5</v>
      </c>
      <c r="J51" s="27">
        <v>15682</v>
      </c>
      <c r="K51" s="27">
        <v>39689</v>
      </c>
      <c r="L51" s="27">
        <v>2298</v>
      </c>
      <c r="M51" s="27">
        <v>429466</v>
      </c>
      <c r="N51" s="27">
        <v>8322</v>
      </c>
      <c r="O51" s="30">
        <v>495457</v>
      </c>
      <c r="R51" s="390">
        <f t="shared" si="1"/>
        <v>12574</v>
      </c>
      <c r="S51" s="390">
        <f t="shared" si="1"/>
        <v>31823</v>
      </c>
      <c r="T51" s="390">
        <f t="shared" si="1"/>
        <v>1843</v>
      </c>
      <c r="U51" s="390">
        <f t="shared" si="1"/>
        <v>344347</v>
      </c>
      <c r="V51" s="390">
        <f t="shared" si="1"/>
        <v>6672</v>
      </c>
      <c r="W51" s="391">
        <f t="shared" si="1"/>
        <v>397259</v>
      </c>
    </row>
    <row r="52" spans="1:23" x14ac:dyDescent="0.2">
      <c r="A52" s="26" t="s">
        <v>344</v>
      </c>
      <c r="B52" s="26" t="s">
        <v>67</v>
      </c>
      <c r="C52" s="27">
        <v>12098</v>
      </c>
      <c r="D52" s="27">
        <v>5504</v>
      </c>
      <c r="E52" s="27">
        <v>275076</v>
      </c>
      <c r="F52" s="27">
        <v>1105</v>
      </c>
      <c r="G52" s="27">
        <v>302778</v>
      </c>
      <c r="H52" s="30">
        <v>596561</v>
      </c>
      <c r="I52" s="33">
        <v>71.180000000000007</v>
      </c>
      <c r="J52" s="27">
        <v>8611</v>
      </c>
      <c r="K52" s="27">
        <v>3918</v>
      </c>
      <c r="L52" s="27">
        <v>195799</v>
      </c>
      <c r="M52" s="31">
        <v>787</v>
      </c>
      <c r="N52" s="27">
        <v>215517</v>
      </c>
      <c r="O52" s="30">
        <v>424632</v>
      </c>
      <c r="R52" s="390">
        <f t="shared" si="1"/>
        <v>3487</v>
      </c>
      <c r="S52" s="390">
        <f t="shared" si="1"/>
        <v>1586</v>
      </c>
      <c r="T52" s="390">
        <f t="shared" si="1"/>
        <v>79277</v>
      </c>
      <c r="U52" s="390">
        <f t="shared" si="1"/>
        <v>318</v>
      </c>
      <c r="V52" s="390">
        <f t="shared" si="1"/>
        <v>87261</v>
      </c>
      <c r="W52" s="391">
        <f t="shared" si="1"/>
        <v>171929</v>
      </c>
    </row>
    <row r="53" spans="1:23" x14ac:dyDescent="0.2">
      <c r="A53" s="26" t="s">
        <v>345</v>
      </c>
      <c r="B53" s="26" t="s">
        <v>68</v>
      </c>
      <c r="C53" s="27">
        <v>9317</v>
      </c>
      <c r="D53" s="27">
        <v>9828</v>
      </c>
      <c r="E53" s="27">
        <v>229113</v>
      </c>
      <c r="F53" s="27">
        <v>1429</v>
      </c>
      <c r="G53" s="27">
        <v>263126</v>
      </c>
      <c r="H53" s="30">
        <v>512813</v>
      </c>
      <c r="I53" s="33">
        <v>72.69</v>
      </c>
      <c r="J53" s="27">
        <v>6773</v>
      </c>
      <c r="K53" s="27">
        <v>7144</v>
      </c>
      <c r="L53" s="27">
        <v>166542</v>
      </c>
      <c r="M53" s="27">
        <v>1039</v>
      </c>
      <c r="N53" s="27">
        <v>191266</v>
      </c>
      <c r="O53" s="30">
        <v>372764</v>
      </c>
      <c r="R53" s="390">
        <f t="shared" si="1"/>
        <v>2544</v>
      </c>
      <c r="S53" s="390">
        <f t="shared" si="1"/>
        <v>2684</v>
      </c>
      <c r="T53" s="390">
        <f t="shared" si="1"/>
        <v>62571</v>
      </c>
      <c r="U53" s="390">
        <f t="shared" si="1"/>
        <v>390</v>
      </c>
      <c r="V53" s="390">
        <f t="shared" si="1"/>
        <v>71860</v>
      </c>
      <c r="W53" s="391">
        <f t="shared" si="1"/>
        <v>140049</v>
      </c>
    </row>
    <row r="54" spans="1:23" x14ac:dyDescent="0.2">
      <c r="A54" s="26" t="s">
        <v>346</v>
      </c>
      <c r="B54" s="26" t="s">
        <v>69</v>
      </c>
      <c r="C54" s="27">
        <v>10906</v>
      </c>
      <c r="D54" s="27">
        <v>1042774</v>
      </c>
      <c r="E54" s="27">
        <v>4834</v>
      </c>
      <c r="F54" s="27">
        <v>2238</v>
      </c>
      <c r="G54" s="27">
        <v>246602</v>
      </c>
      <c r="H54" s="30">
        <v>1307354</v>
      </c>
      <c r="I54" s="33">
        <v>49.98</v>
      </c>
      <c r="J54" s="27">
        <v>5451</v>
      </c>
      <c r="K54" s="27">
        <v>521178</v>
      </c>
      <c r="L54" s="27">
        <v>2416</v>
      </c>
      <c r="M54" s="27">
        <v>1119</v>
      </c>
      <c r="N54" s="27">
        <v>123252</v>
      </c>
      <c r="O54" s="30">
        <v>653416</v>
      </c>
      <c r="R54" s="390">
        <f t="shared" si="1"/>
        <v>5455</v>
      </c>
      <c r="S54" s="390">
        <f t="shared" si="1"/>
        <v>521596</v>
      </c>
      <c r="T54" s="390">
        <f t="shared" si="1"/>
        <v>2418</v>
      </c>
      <c r="U54" s="390">
        <f t="shared" si="1"/>
        <v>1119</v>
      </c>
      <c r="V54" s="390">
        <f t="shared" si="1"/>
        <v>123350</v>
      </c>
      <c r="W54" s="391">
        <f t="shared" si="1"/>
        <v>653938</v>
      </c>
    </row>
    <row r="55" spans="1:23" ht="25.5" x14ac:dyDescent="0.2">
      <c r="A55" s="26" t="s">
        <v>347</v>
      </c>
      <c r="B55" s="26" t="s">
        <v>70</v>
      </c>
      <c r="C55" s="27">
        <v>81744</v>
      </c>
      <c r="D55" s="27">
        <v>32280</v>
      </c>
      <c r="E55" s="27">
        <v>43107</v>
      </c>
      <c r="F55" s="27">
        <v>17480</v>
      </c>
      <c r="G55" s="27">
        <v>48556</v>
      </c>
      <c r="H55" s="30">
        <v>223167</v>
      </c>
      <c r="I55" s="33">
        <v>70.36</v>
      </c>
      <c r="J55" s="27">
        <v>57515</v>
      </c>
      <c r="K55" s="27">
        <v>22712</v>
      </c>
      <c r="L55" s="27">
        <v>30330</v>
      </c>
      <c r="M55" s="27">
        <v>12299</v>
      </c>
      <c r="N55" s="27">
        <v>34164</v>
      </c>
      <c r="O55" s="30">
        <v>157020</v>
      </c>
      <c r="R55" s="390">
        <f t="shared" si="1"/>
        <v>24229</v>
      </c>
      <c r="S55" s="390">
        <f t="shared" si="1"/>
        <v>9568</v>
      </c>
      <c r="T55" s="390">
        <f t="shared" si="1"/>
        <v>12777</v>
      </c>
      <c r="U55" s="390">
        <f t="shared" si="1"/>
        <v>5181</v>
      </c>
      <c r="V55" s="390">
        <f t="shared" si="1"/>
        <v>14392</v>
      </c>
      <c r="W55" s="391">
        <f t="shared" si="1"/>
        <v>66147</v>
      </c>
    </row>
    <row r="56" spans="1:23" ht="25.5" x14ac:dyDescent="0.2">
      <c r="A56" s="26" t="s">
        <v>348</v>
      </c>
      <c r="B56" s="26" t="s">
        <v>71</v>
      </c>
      <c r="C56" s="27">
        <v>284661</v>
      </c>
      <c r="D56" s="27">
        <v>46047</v>
      </c>
      <c r="E56" s="27">
        <v>39830</v>
      </c>
      <c r="F56" s="27">
        <v>24651</v>
      </c>
      <c r="G56" s="27">
        <v>145001</v>
      </c>
      <c r="H56" s="30">
        <v>540190</v>
      </c>
      <c r="I56" s="33">
        <v>72.97</v>
      </c>
      <c r="J56" s="27">
        <v>207717</v>
      </c>
      <c r="K56" s="27">
        <v>33600</v>
      </c>
      <c r="L56" s="27">
        <v>29064</v>
      </c>
      <c r="M56" s="27">
        <v>17988</v>
      </c>
      <c r="N56" s="27">
        <v>105807</v>
      </c>
      <c r="O56" s="30">
        <v>394176</v>
      </c>
      <c r="R56" s="390">
        <f t="shared" si="1"/>
        <v>76944</v>
      </c>
      <c r="S56" s="390">
        <f t="shared" si="1"/>
        <v>12447</v>
      </c>
      <c r="T56" s="390">
        <f t="shared" si="1"/>
        <v>10766</v>
      </c>
      <c r="U56" s="390">
        <f t="shared" si="1"/>
        <v>6663</v>
      </c>
      <c r="V56" s="390">
        <f t="shared" si="1"/>
        <v>39194</v>
      </c>
      <c r="W56" s="391">
        <f t="shared" si="1"/>
        <v>146014</v>
      </c>
    </row>
    <row r="57" spans="1:23" x14ac:dyDescent="0.2">
      <c r="A57" s="26" t="s">
        <v>349</v>
      </c>
      <c r="B57" s="26" t="s">
        <v>72</v>
      </c>
      <c r="C57" s="27">
        <v>139320</v>
      </c>
      <c r="D57" s="27">
        <v>447839</v>
      </c>
      <c r="E57" s="27">
        <v>33565</v>
      </c>
      <c r="F57" s="27">
        <v>26409</v>
      </c>
      <c r="G57" s="27">
        <v>227512</v>
      </c>
      <c r="H57" s="30">
        <v>874645</v>
      </c>
      <c r="I57" s="35">
        <v>46</v>
      </c>
      <c r="J57" s="27">
        <v>64087</v>
      </c>
      <c r="K57" s="27">
        <v>206006</v>
      </c>
      <c r="L57" s="27">
        <v>15440</v>
      </c>
      <c r="M57" s="27">
        <v>12148</v>
      </c>
      <c r="N57" s="27">
        <v>104656</v>
      </c>
      <c r="O57" s="30">
        <v>402337</v>
      </c>
      <c r="R57" s="390">
        <f t="shared" si="1"/>
        <v>75233</v>
      </c>
      <c r="S57" s="390">
        <f t="shared" si="1"/>
        <v>241833</v>
      </c>
      <c r="T57" s="390">
        <f t="shared" si="1"/>
        <v>18125</v>
      </c>
      <c r="U57" s="390">
        <f t="shared" si="1"/>
        <v>14261</v>
      </c>
      <c r="V57" s="390">
        <f t="shared" si="1"/>
        <v>122856</v>
      </c>
      <c r="W57" s="391">
        <f t="shared" si="1"/>
        <v>472308</v>
      </c>
    </row>
    <row r="58" spans="1:23" ht="25.5" x14ac:dyDescent="0.2">
      <c r="A58" s="26" t="s">
        <v>350</v>
      </c>
      <c r="B58" s="26" t="s">
        <v>73</v>
      </c>
      <c r="C58" s="27">
        <v>32166</v>
      </c>
      <c r="D58" s="27">
        <v>34723</v>
      </c>
      <c r="E58" s="27">
        <v>1495</v>
      </c>
      <c r="F58" s="27">
        <v>62418</v>
      </c>
      <c r="G58" s="27">
        <v>5619</v>
      </c>
      <c r="H58" s="30">
        <v>136421</v>
      </c>
      <c r="I58" s="33">
        <v>64.72</v>
      </c>
      <c r="J58" s="27">
        <v>20818</v>
      </c>
      <c r="K58" s="27">
        <v>22473</v>
      </c>
      <c r="L58" s="31">
        <v>968</v>
      </c>
      <c r="M58" s="27">
        <v>40397</v>
      </c>
      <c r="N58" s="27">
        <v>3637</v>
      </c>
      <c r="O58" s="30">
        <v>88293</v>
      </c>
      <c r="R58" s="390">
        <f t="shared" si="1"/>
        <v>11348</v>
      </c>
      <c r="S58" s="390">
        <f t="shared" si="1"/>
        <v>12250</v>
      </c>
      <c r="T58" s="390">
        <f t="shared" si="1"/>
        <v>527</v>
      </c>
      <c r="U58" s="390">
        <f t="shared" si="1"/>
        <v>22021</v>
      </c>
      <c r="V58" s="390">
        <f t="shared" si="1"/>
        <v>1982</v>
      </c>
      <c r="W58" s="391">
        <f t="shared" si="1"/>
        <v>48128</v>
      </c>
    </row>
    <row r="59" spans="1:23" ht="25.5" x14ac:dyDescent="0.2">
      <c r="A59" s="26" t="s">
        <v>351</v>
      </c>
      <c r="B59" s="26" t="s">
        <v>74</v>
      </c>
      <c r="C59" s="31">
        <v>181</v>
      </c>
      <c r="D59" s="31">
        <v>258</v>
      </c>
      <c r="E59" s="31">
        <v>450</v>
      </c>
      <c r="F59" s="27">
        <v>52650</v>
      </c>
      <c r="G59" s="27">
        <v>34661</v>
      </c>
      <c r="H59" s="30">
        <v>88200</v>
      </c>
      <c r="I59" s="33">
        <v>72.48</v>
      </c>
      <c r="J59" s="31">
        <v>131</v>
      </c>
      <c r="K59" s="31">
        <v>187</v>
      </c>
      <c r="L59" s="31">
        <v>326</v>
      </c>
      <c r="M59" s="27">
        <v>38161</v>
      </c>
      <c r="N59" s="27">
        <v>25122</v>
      </c>
      <c r="O59" s="30">
        <v>63927</v>
      </c>
      <c r="R59" s="390">
        <f t="shared" si="1"/>
        <v>50</v>
      </c>
      <c r="S59" s="390">
        <f t="shared" si="1"/>
        <v>71</v>
      </c>
      <c r="T59" s="390">
        <f t="shared" si="1"/>
        <v>124</v>
      </c>
      <c r="U59" s="390">
        <f t="shared" si="1"/>
        <v>14489</v>
      </c>
      <c r="V59" s="390">
        <f t="shared" si="1"/>
        <v>9539</v>
      </c>
      <c r="W59" s="391">
        <f t="shared" si="1"/>
        <v>24273</v>
      </c>
    </row>
    <row r="60" spans="1:23" ht="25.5" x14ac:dyDescent="0.2">
      <c r="A60" s="26" t="s">
        <v>352</v>
      </c>
      <c r="B60" s="26" t="s">
        <v>75</v>
      </c>
      <c r="C60" s="27">
        <v>15034</v>
      </c>
      <c r="D60" s="27">
        <v>4745</v>
      </c>
      <c r="E60" s="27">
        <v>2634</v>
      </c>
      <c r="F60" s="27">
        <v>1092</v>
      </c>
      <c r="G60" s="27">
        <v>4315</v>
      </c>
      <c r="H60" s="30">
        <v>27820</v>
      </c>
      <c r="I60" s="33">
        <v>24.14</v>
      </c>
      <c r="J60" s="27">
        <v>3629</v>
      </c>
      <c r="K60" s="27">
        <v>1145</v>
      </c>
      <c r="L60" s="31">
        <v>636</v>
      </c>
      <c r="M60" s="31">
        <v>264</v>
      </c>
      <c r="N60" s="27">
        <v>1042</v>
      </c>
      <c r="O60" s="30">
        <v>6716</v>
      </c>
      <c r="R60" s="390">
        <f t="shared" si="1"/>
        <v>11405</v>
      </c>
      <c r="S60" s="390">
        <f t="shared" si="1"/>
        <v>3600</v>
      </c>
      <c r="T60" s="390">
        <f t="shared" si="1"/>
        <v>1998</v>
      </c>
      <c r="U60" s="390">
        <f t="shared" si="1"/>
        <v>828</v>
      </c>
      <c r="V60" s="390">
        <f t="shared" si="1"/>
        <v>3273</v>
      </c>
      <c r="W60" s="391">
        <f t="shared" si="1"/>
        <v>21104</v>
      </c>
    </row>
    <row r="61" spans="1:23" ht="25.5" x14ac:dyDescent="0.2">
      <c r="A61" s="26" t="s">
        <v>353</v>
      </c>
      <c r="B61" s="26" t="s">
        <v>76</v>
      </c>
      <c r="C61" s="27">
        <v>29305</v>
      </c>
      <c r="D61" s="27">
        <v>42110</v>
      </c>
      <c r="E61" s="27">
        <v>12953</v>
      </c>
      <c r="F61" s="27">
        <v>6270</v>
      </c>
      <c r="G61" s="27">
        <v>91092</v>
      </c>
      <c r="H61" s="30">
        <v>181730</v>
      </c>
      <c r="I61" s="33">
        <v>41.08</v>
      </c>
      <c r="J61" s="27">
        <v>12038</v>
      </c>
      <c r="K61" s="27">
        <v>17299</v>
      </c>
      <c r="L61" s="27">
        <v>5321</v>
      </c>
      <c r="M61" s="27">
        <v>2576</v>
      </c>
      <c r="N61" s="27">
        <v>37421</v>
      </c>
      <c r="O61" s="30">
        <v>74655</v>
      </c>
      <c r="R61" s="390">
        <f t="shared" si="1"/>
        <v>17267</v>
      </c>
      <c r="S61" s="390">
        <f t="shared" si="1"/>
        <v>24811</v>
      </c>
      <c r="T61" s="390">
        <f t="shared" si="1"/>
        <v>7632</v>
      </c>
      <c r="U61" s="390">
        <f t="shared" si="1"/>
        <v>3694</v>
      </c>
      <c r="V61" s="390">
        <f t="shared" si="1"/>
        <v>53671</v>
      </c>
      <c r="W61" s="391">
        <f t="shared" si="1"/>
        <v>107075</v>
      </c>
    </row>
    <row r="62" spans="1:23" ht="25.5" x14ac:dyDescent="0.2">
      <c r="A62" s="26" t="s">
        <v>354</v>
      </c>
      <c r="B62" s="26" t="s">
        <v>77</v>
      </c>
      <c r="C62" s="27">
        <v>66573</v>
      </c>
      <c r="D62" s="27">
        <v>17037</v>
      </c>
      <c r="E62" s="27">
        <v>7645</v>
      </c>
      <c r="F62" s="27">
        <v>5225</v>
      </c>
      <c r="G62" s="27">
        <v>20150</v>
      </c>
      <c r="H62" s="30">
        <v>116630</v>
      </c>
      <c r="I62" s="33">
        <v>34.93</v>
      </c>
      <c r="J62" s="27">
        <v>23254</v>
      </c>
      <c r="K62" s="27">
        <v>5951</v>
      </c>
      <c r="L62" s="27">
        <v>2670</v>
      </c>
      <c r="M62" s="27">
        <v>1825</v>
      </c>
      <c r="N62" s="27">
        <v>7038</v>
      </c>
      <c r="O62" s="30">
        <v>40738</v>
      </c>
      <c r="R62" s="390">
        <f t="shared" si="1"/>
        <v>43319</v>
      </c>
      <c r="S62" s="390">
        <f t="shared" si="1"/>
        <v>11086</v>
      </c>
      <c r="T62" s="390">
        <f t="shared" si="1"/>
        <v>4975</v>
      </c>
      <c r="U62" s="390">
        <f t="shared" si="1"/>
        <v>3400</v>
      </c>
      <c r="V62" s="390">
        <f t="shared" si="1"/>
        <v>13112</v>
      </c>
      <c r="W62" s="391">
        <f t="shared" si="1"/>
        <v>75892</v>
      </c>
    </row>
    <row r="63" spans="1:23" ht="38.25" x14ac:dyDescent="0.2">
      <c r="A63" s="26" t="s">
        <v>355</v>
      </c>
      <c r="B63" s="26" t="s">
        <v>31</v>
      </c>
      <c r="C63" s="27">
        <v>30116</v>
      </c>
      <c r="D63" s="27">
        <v>738965</v>
      </c>
      <c r="E63" s="27">
        <v>594661</v>
      </c>
      <c r="F63" s="27">
        <v>2888</v>
      </c>
      <c r="G63" s="27">
        <v>469411</v>
      </c>
      <c r="H63" s="30">
        <v>1836041</v>
      </c>
      <c r="I63" s="34">
        <v>67.8</v>
      </c>
      <c r="J63" s="27">
        <v>20419</v>
      </c>
      <c r="K63" s="27">
        <v>501018</v>
      </c>
      <c r="L63" s="27">
        <v>403180</v>
      </c>
      <c r="M63" s="27">
        <v>1958</v>
      </c>
      <c r="N63" s="27">
        <v>318261</v>
      </c>
      <c r="O63" s="30">
        <v>1244836</v>
      </c>
      <c r="R63" s="390">
        <f t="shared" si="1"/>
        <v>9697</v>
      </c>
      <c r="S63" s="390">
        <f t="shared" si="1"/>
        <v>237947</v>
      </c>
      <c r="T63" s="390">
        <f t="shared" si="1"/>
        <v>191481</v>
      </c>
      <c r="U63" s="390">
        <f t="shared" ref="U63:W64" si="2">F63-M63</f>
        <v>930</v>
      </c>
      <c r="V63" s="390">
        <f t="shared" si="2"/>
        <v>151150</v>
      </c>
      <c r="W63" s="391">
        <f t="shared" si="2"/>
        <v>591205</v>
      </c>
    </row>
    <row r="64" spans="1:23" ht="38.25" x14ac:dyDescent="0.2">
      <c r="A64" s="26" t="s">
        <v>356</v>
      </c>
      <c r="B64" s="26" t="s">
        <v>36</v>
      </c>
      <c r="C64" s="27">
        <v>1135745</v>
      </c>
      <c r="D64" s="27">
        <v>1251559</v>
      </c>
      <c r="E64" s="27">
        <v>58453</v>
      </c>
      <c r="F64" s="27">
        <v>1947527</v>
      </c>
      <c r="G64" s="27">
        <v>222904</v>
      </c>
      <c r="H64" s="30">
        <v>4616188</v>
      </c>
      <c r="I64" s="33">
        <v>62.87</v>
      </c>
      <c r="J64" s="27">
        <v>714043</v>
      </c>
      <c r="K64" s="27">
        <v>786855</v>
      </c>
      <c r="L64" s="27">
        <v>36749</v>
      </c>
      <c r="M64" s="27">
        <v>1224410</v>
      </c>
      <c r="N64" s="27">
        <v>140140</v>
      </c>
      <c r="O64" s="30">
        <v>2902197</v>
      </c>
      <c r="R64" s="390">
        <f t="shared" ref="R64:T64" si="3">C64-J64</f>
        <v>421702</v>
      </c>
      <c r="S64" s="390">
        <f t="shared" si="3"/>
        <v>464704</v>
      </c>
      <c r="T64" s="390">
        <f t="shared" si="3"/>
        <v>21704</v>
      </c>
      <c r="U64" s="390">
        <f t="shared" si="2"/>
        <v>723117</v>
      </c>
      <c r="V64" s="390">
        <f t="shared" si="2"/>
        <v>82764</v>
      </c>
      <c r="W64" s="391">
        <f t="shared" si="2"/>
        <v>1713991</v>
      </c>
    </row>
    <row r="65" spans="1:43" x14ac:dyDescent="0.2">
      <c r="A65" s="302"/>
      <c r="B65" s="302"/>
      <c r="C65" s="32">
        <v>17217140</v>
      </c>
      <c r="D65" s="32">
        <v>13730210</v>
      </c>
      <c r="E65" s="32">
        <v>6126076</v>
      </c>
      <c r="F65" s="32">
        <v>7997877</v>
      </c>
      <c r="G65" s="32">
        <v>13284461</v>
      </c>
      <c r="H65" s="30">
        <v>58355764</v>
      </c>
      <c r="I65" s="36" t="s">
        <v>362</v>
      </c>
      <c r="J65" s="32">
        <v>12749071</v>
      </c>
      <c r="K65" s="32">
        <v>9306703</v>
      </c>
      <c r="L65" s="32">
        <v>4241085</v>
      </c>
      <c r="M65" s="32">
        <v>5223770</v>
      </c>
      <c r="N65" s="32">
        <v>9031231</v>
      </c>
      <c r="O65" s="30">
        <v>40551860</v>
      </c>
      <c r="R65" s="392">
        <f t="shared" ref="R65:W65" si="4">SUM(R5:R64)</f>
        <v>4468069</v>
      </c>
      <c r="S65" s="392">
        <f t="shared" si="4"/>
        <v>4423507</v>
      </c>
      <c r="T65" s="392">
        <f t="shared" si="4"/>
        <v>1884991</v>
      </c>
      <c r="U65" s="392">
        <f t="shared" si="4"/>
        <v>2774107</v>
      </c>
      <c r="V65" s="392">
        <f t="shared" si="4"/>
        <v>4253230</v>
      </c>
      <c r="W65" s="393">
        <f t="shared" si="4"/>
        <v>17803904</v>
      </c>
    </row>
    <row r="67" spans="1:43" x14ac:dyDescent="0.2">
      <c r="I67" s="92">
        <f>O65/H65*100</f>
        <v>69.489999999999995</v>
      </c>
      <c r="P67" s="153"/>
      <c r="Q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3"/>
      <c r="AL67" s="154"/>
      <c r="AM67" s="154"/>
      <c r="AN67" s="154"/>
      <c r="AO67" s="154"/>
      <c r="AP67" s="154"/>
      <c r="AQ67" s="154"/>
    </row>
  </sheetData>
  <mergeCells count="12">
    <mergeCell ref="R3:V3"/>
    <mergeCell ref="W3:W4"/>
    <mergeCell ref="A65:B65"/>
    <mergeCell ref="L1:O1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7</vt:i4>
      </vt:variant>
    </vt:vector>
  </HeadingPairs>
  <TitlesOfParts>
    <vt:vector size="26" baseType="lpstr">
      <vt:lpstr>прил 6</vt:lpstr>
      <vt:lpstr>прил 5.1</vt:lpstr>
      <vt:lpstr>прил 5</vt:lpstr>
      <vt:lpstr>прил 4.1</vt:lpstr>
      <vt:lpstr>прил 4</vt:lpstr>
      <vt:lpstr>прил 3 часть 2</vt:lpstr>
      <vt:lpstr>прил 3 часть 1</vt:lpstr>
      <vt:lpstr>прил 2 подуш.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1.11'!Область_печати</vt:lpstr>
      <vt:lpstr>'прил 1.3'!Область_печати</vt:lpstr>
      <vt:lpstr>'прил 1.4'!Область_печати</vt:lpstr>
      <vt:lpstr>'прил 3 часть 1'!Область_печати</vt:lpstr>
      <vt:lpstr>'прил 4'!Область_печати</vt:lpstr>
      <vt:lpstr>'прил 5.1'!Область_печати</vt:lpstr>
      <vt:lpstr>'прил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Галина Б. Шумяцкая</dc:creator>
  <cp:keywords/>
  <dc:description/>
  <cp:lastModifiedBy>Галина Б. Шумяцкая</cp:lastModifiedBy>
  <cp:revision>1</cp:revision>
  <cp:lastPrinted>2017-08-31T07:09:27Z</cp:lastPrinted>
  <dcterms:created xsi:type="dcterms:W3CDTF">2017-08-09T04:57:58Z</dcterms:created>
  <dcterms:modified xsi:type="dcterms:W3CDTF">2017-09-14T04:55:17Z</dcterms:modified>
</cp:coreProperties>
</file>